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payot\Desktop\"/>
    </mc:Choice>
  </mc:AlternateContent>
  <xr:revisionPtr revIDLastSave="0" documentId="8_{23B9EA7E-9445-498C-B65C-3AB0BBBB361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ode d'emploi" sheetId="14" r:id="rId1"/>
    <sheet name="Exemple" sheetId="13" r:id="rId2"/>
    <sheet name="Calculateur de CI" sheetId="11" r:id="rId3"/>
  </sheets>
  <definedNames>
    <definedName name="Plafond_P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4" l="1"/>
  <c r="F33" i="14"/>
  <c r="K17" i="14"/>
  <c r="K16" i="14"/>
  <c r="J16" i="14"/>
  <c r="I16" i="14"/>
  <c r="K15" i="14"/>
  <c r="J15" i="14"/>
  <c r="K14" i="14"/>
  <c r="J14" i="14"/>
  <c r="K13" i="14"/>
  <c r="J13" i="14"/>
  <c r="D43" i="13"/>
  <c r="L40" i="13" s="1"/>
  <c r="D83" i="13"/>
  <c r="L80" i="13" s="1"/>
  <c r="D43" i="11"/>
  <c r="D83" i="11"/>
  <c r="L80" i="11" s="1"/>
  <c r="F83" i="13"/>
  <c r="H73" i="13"/>
  <c r="K79" i="13" s="1"/>
  <c r="L79" i="13" s="1"/>
  <c r="G73" i="13"/>
  <c r="K72" i="13"/>
  <c r="J72" i="13"/>
  <c r="I72" i="13"/>
  <c r="B72" i="13"/>
  <c r="K71" i="13"/>
  <c r="L71" i="13" s="1"/>
  <c r="J71" i="13"/>
  <c r="I71" i="13"/>
  <c r="B71" i="13"/>
  <c r="K70" i="13"/>
  <c r="J70" i="13"/>
  <c r="I70" i="13"/>
  <c r="L70" i="13" s="1"/>
  <c r="B70" i="13"/>
  <c r="K69" i="13"/>
  <c r="J69" i="13"/>
  <c r="I69" i="13"/>
  <c r="L69" i="13" s="1"/>
  <c r="B69" i="13"/>
  <c r="K68" i="13"/>
  <c r="J68" i="13"/>
  <c r="I68" i="13"/>
  <c r="B68" i="13"/>
  <c r="K67" i="13"/>
  <c r="J67" i="13"/>
  <c r="I67" i="13"/>
  <c r="L67" i="13" s="1"/>
  <c r="B67" i="13"/>
  <c r="L66" i="13"/>
  <c r="K66" i="13"/>
  <c r="J66" i="13"/>
  <c r="I66" i="13"/>
  <c r="B66" i="13"/>
  <c r="K65" i="13"/>
  <c r="J65" i="13"/>
  <c r="I65" i="13"/>
  <c r="L65" i="13" s="1"/>
  <c r="B65" i="13"/>
  <c r="K64" i="13"/>
  <c r="J64" i="13"/>
  <c r="L64" i="13" s="1"/>
  <c r="I64" i="13"/>
  <c r="B64" i="13"/>
  <c r="K63" i="13"/>
  <c r="L63" i="13" s="1"/>
  <c r="J63" i="13"/>
  <c r="I63" i="13"/>
  <c r="B63" i="13"/>
  <c r="K62" i="13"/>
  <c r="J62" i="13"/>
  <c r="I62" i="13"/>
  <c r="L62" i="13" s="1"/>
  <c r="B62" i="13"/>
  <c r="K61" i="13"/>
  <c r="J61" i="13"/>
  <c r="I61" i="13"/>
  <c r="L61" i="13" s="1"/>
  <c r="B61" i="13"/>
  <c r="K60" i="13"/>
  <c r="J60" i="13"/>
  <c r="L60" i="13" s="1"/>
  <c r="I60" i="13"/>
  <c r="B60" i="13"/>
  <c r="K59" i="13"/>
  <c r="J59" i="13"/>
  <c r="I59" i="13"/>
  <c r="L59" i="13" s="1"/>
  <c r="B59" i="13"/>
  <c r="L58" i="13"/>
  <c r="K58" i="13"/>
  <c r="J58" i="13"/>
  <c r="I58" i="13"/>
  <c r="B58" i="13"/>
  <c r="K57" i="13"/>
  <c r="J57" i="13"/>
  <c r="I57" i="13"/>
  <c r="L57" i="13" s="1"/>
  <c r="B57" i="13"/>
  <c r="E73" i="13" s="1"/>
  <c r="E74" i="13" s="1"/>
  <c r="I52" i="13" s="1"/>
  <c r="K56" i="13"/>
  <c r="J56" i="13"/>
  <c r="I56" i="13"/>
  <c r="L56" i="13" s="1"/>
  <c r="K55" i="13"/>
  <c r="J55" i="13"/>
  <c r="I55" i="13"/>
  <c r="K54" i="13"/>
  <c r="J54" i="13"/>
  <c r="L54" i="13" s="1"/>
  <c r="I54" i="13"/>
  <c r="K53" i="13"/>
  <c r="J53" i="13"/>
  <c r="J73" i="13" s="1"/>
  <c r="F43" i="13"/>
  <c r="H33" i="13"/>
  <c r="K39" i="13" s="1"/>
  <c r="L39" i="13" s="1"/>
  <c r="G33" i="13"/>
  <c r="K32" i="13"/>
  <c r="J32" i="13"/>
  <c r="I32" i="13"/>
  <c r="B32" i="13"/>
  <c r="K31" i="13"/>
  <c r="J31" i="13"/>
  <c r="I31" i="13"/>
  <c r="L31" i="13" s="1"/>
  <c r="B31" i="13"/>
  <c r="K30" i="13"/>
  <c r="J30" i="13"/>
  <c r="I30" i="13"/>
  <c r="L30" i="13" s="1"/>
  <c r="B30" i="13"/>
  <c r="K29" i="13"/>
  <c r="J29" i="13"/>
  <c r="I29" i="13"/>
  <c r="B29" i="13"/>
  <c r="K28" i="13"/>
  <c r="J28" i="13"/>
  <c r="I28" i="13"/>
  <c r="L28" i="13" s="1"/>
  <c r="B28" i="13"/>
  <c r="K27" i="13"/>
  <c r="J27" i="13"/>
  <c r="I27" i="13"/>
  <c r="L27" i="13" s="1"/>
  <c r="B27" i="13"/>
  <c r="K26" i="13"/>
  <c r="J26" i="13"/>
  <c r="I26" i="13"/>
  <c r="L26" i="13" s="1"/>
  <c r="B26" i="13"/>
  <c r="K25" i="13"/>
  <c r="J25" i="13"/>
  <c r="I25" i="13"/>
  <c r="B25" i="13"/>
  <c r="K24" i="13"/>
  <c r="L24" i="13" s="1"/>
  <c r="J24" i="13"/>
  <c r="I24" i="13"/>
  <c r="B24" i="13"/>
  <c r="K23" i="13"/>
  <c r="J23" i="13"/>
  <c r="I23" i="13"/>
  <c r="L23" i="13" s="1"/>
  <c r="B23" i="13"/>
  <c r="K22" i="13"/>
  <c r="J22" i="13"/>
  <c r="I22" i="13"/>
  <c r="L22" i="13" s="1"/>
  <c r="B22" i="13"/>
  <c r="K21" i="13"/>
  <c r="J21" i="13"/>
  <c r="I21" i="13"/>
  <c r="B21" i="13"/>
  <c r="K20" i="13"/>
  <c r="J20" i="13"/>
  <c r="I20" i="13"/>
  <c r="L20" i="13" s="1"/>
  <c r="B20" i="13"/>
  <c r="L19" i="13"/>
  <c r="K19" i="13"/>
  <c r="J19" i="13"/>
  <c r="I19" i="13"/>
  <c r="B19" i="13"/>
  <c r="E33" i="13" s="1"/>
  <c r="E34" i="13" s="1"/>
  <c r="I12" i="13" s="1"/>
  <c r="K18" i="13"/>
  <c r="J18" i="13"/>
  <c r="I18" i="13"/>
  <c r="L18" i="13" s="1"/>
  <c r="B18" i="13"/>
  <c r="K17" i="13"/>
  <c r="J17" i="13"/>
  <c r="I17" i="13"/>
  <c r="K16" i="13"/>
  <c r="J16" i="13"/>
  <c r="I16" i="13"/>
  <c r="K15" i="13"/>
  <c r="J15" i="13"/>
  <c r="I15" i="13"/>
  <c r="K14" i="13"/>
  <c r="J14" i="13"/>
  <c r="I14" i="13"/>
  <c r="K13" i="13"/>
  <c r="J13" i="13"/>
  <c r="L79" i="11"/>
  <c r="K79" i="11"/>
  <c r="K78" i="11"/>
  <c r="L78" i="11" s="1"/>
  <c r="K76" i="11"/>
  <c r="K77" i="11" s="1"/>
  <c r="L77" i="11" s="1"/>
  <c r="H73" i="11"/>
  <c r="G73" i="11"/>
  <c r="K72" i="11"/>
  <c r="J72" i="11"/>
  <c r="I72" i="11"/>
  <c r="L72" i="11" s="1"/>
  <c r="K71" i="11"/>
  <c r="J71" i="11"/>
  <c r="I71" i="11"/>
  <c r="L71" i="11" s="1"/>
  <c r="K70" i="11"/>
  <c r="J70" i="11"/>
  <c r="I70" i="11"/>
  <c r="L70" i="11" s="1"/>
  <c r="K69" i="11"/>
  <c r="J69" i="11"/>
  <c r="I69" i="11"/>
  <c r="L69" i="11" s="1"/>
  <c r="K68" i="11"/>
  <c r="J68" i="11"/>
  <c r="I68" i="11"/>
  <c r="L68" i="11" s="1"/>
  <c r="K67" i="11"/>
  <c r="J67" i="11"/>
  <c r="I67" i="11"/>
  <c r="L67" i="11" s="1"/>
  <c r="K66" i="11"/>
  <c r="J66" i="11"/>
  <c r="I66" i="11"/>
  <c r="L66" i="11" s="1"/>
  <c r="K65" i="11"/>
  <c r="J65" i="11"/>
  <c r="I65" i="11"/>
  <c r="L65" i="11" s="1"/>
  <c r="K64" i="11"/>
  <c r="J64" i="11"/>
  <c r="I64" i="11"/>
  <c r="L64" i="11" s="1"/>
  <c r="K63" i="11"/>
  <c r="J63" i="11"/>
  <c r="I63" i="11"/>
  <c r="L63" i="11" s="1"/>
  <c r="K62" i="11"/>
  <c r="J62" i="11"/>
  <c r="I62" i="11"/>
  <c r="L62" i="11" s="1"/>
  <c r="K61" i="11"/>
  <c r="J61" i="11"/>
  <c r="I61" i="11"/>
  <c r="L61" i="11" s="1"/>
  <c r="K60" i="11"/>
  <c r="J60" i="11"/>
  <c r="I60" i="11"/>
  <c r="L60" i="11" s="1"/>
  <c r="K59" i="11"/>
  <c r="J59" i="11"/>
  <c r="I59" i="11"/>
  <c r="L59" i="11" s="1"/>
  <c r="K58" i="11"/>
  <c r="J58" i="11"/>
  <c r="I58" i="11"/>
  <c r="L58" i="11" s="1"/>
  <c r="K57" i="11"/>
  <c r="J57" i="11"/>
  <c r="I57" i="11"/>
  <c r="L57" i="11" s="1"/>
  <c r="K56" i="11"/>
  <c r="J56" i="11"/>
  <c r="I56" i="11"/>
  <c r="L56" i="11" s="1"/>
  <c r="K55" i="11"/>
  <c r="J55" i="11"/>
  <c r="I55" i="11"/>
  <c r="L55" i="11" s="1"/>
  <c r="K54" i="11"/>
  <c r="K73" i="11" s="1"/>
  <c r="J54" i="11"/>
  <c r="I54" i="11"/>
  <c r="L54" i="11" s="1"/>
  <c r="K53" i="11"/>
  <c r="J53" i="11"/>
  <c r="J73" i="11" s="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G3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K13" i="11"/>
  <c r="J13" i="11"/>
  <c r="L16" i="14" l="1"/>
  <c r="I14" i="14"/>
  <c r="L14" i="14" s="1"/>
  <c r="I17" i="14"/>
  <c r="L17" i="14" s="1"/>
  <c r="I15" i="14"/>
  <c r="L15" i="14" s="1"/>
  <c r="I13" i="14"/>
  <c r="K73" i="13"/>
  <c r="K76" i="13" s="1"/>
  <c r="K77" i="13" s="1"/>
  <c r="L77" i="13" s="1"/>
  <c r="L16" i="13"/>
  <c r="K33" i="13"/>
  <c r="K36" i="13" s="1"/>
  <c r="K37" i="13" s="1"/>
  <c r="L37" i="13" s="1"/>
  <c r="L17" i="13"/>
  <c r="J33" i="13"/>
  <c r="L14" i="13"/>
  <c r="L32" i="13"/>
  <c r="L21" i="13"/>
  <c r="L68" i="13"/>
  <c r="L72" i="13"/>
  <c r="L15" i="13"/>
  <c r="L29" i="13"/>
  <c r="L55" i="13"/>
  <c r="L25" i="13"/>
  <c r="I53" i="13"/>
  <c r="I13" i="13"/>
  <c r="K78" i="13"/>
  <c r="L78" i="13" s="1"/>
  <c r="K38" i="13"/>
  <c r="L38" i="13" s="1"/>
  <c r="L13" i="14" l="1"/>
  <c r="L13" i="13"/>
  <c r="I33" i="13"/>
  <c r="L33" i="13" s="1"/>
  <c r="L42" i="13" s="1"/>
  <c r="I73" i="13"/>
  <c r="L73" i="13" s="1"/>
  <c r="L82" i="13" s="1"/>
  <c r="L53" i="13"/>
  <c r="F83" i="11"/>
  <c r="F43" i="11"/>
  <c r="K4" i="13" l="1"/>
  <c r="L83" i="13"/>
  <c r="L4" i="13" s="1"/>
  <c r="L43" i="13"/>
  <c r="L3" i="13" s="1"/>
  <c r="K3" i="13"/>
  <c r="K5" i="14" l="1"/>
  <c r="L5" i="14" s="1"/>
  <c r="K5" i="13"/>
  <c r="L5" i="13" s="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H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K39" i="11" l="1"/>
  <c r="K38" i="11"/>
  <c r="K33" i="11"/>
  <c r="K36" i="11" s="1"/>
  <c r="K37" i="11" s="1"/>
  <c r="L37" i="11" s="1"/>
  <c r="E73" i="11"/>
  <c r="E74" i="11" s="1"/>
  <c r="L40" i="11"/>
  <c r="J33" i="11"/>
  <c r="E33" i="11"/>
  <c r="E34" i="11" s="1"/>
  <c r="L38" i="11" l="1"/>
  <c r="L39" i="11"/>
  <c r="L21" i="11"/>
  <c r="L29" i="11"/>
  <c r="L16" i="11"/>
  <c r="L24" i="11"/>
  <c r="L32" i="11"/>
  <c r="L15" i="11"/>
  <c r="L18" i="11"/>
  <c r="L19" i="11"/>
  <c r="L27" i="11"/>
  <c r="L20" i="11"/>
  <c r="L26" i="11"/>
  <c r="L14" i="11"/>
  <c r="L22" i="11"/>
  <c r="L30" i="11"/>
  <c r="L25" i="11"/>
  <c r="L28" i="11"/>
  <c r="L23" i="11"/>
  <c r="L17" i="11"/>
  <c r="L31" i="11"/>
  <c r="I52" i="11"/>
  <c r="I12" i="11"/>
  <c r="I53" i="11" l="1"/>
  <c r="I13" i="11"/>
  <c r="L13" i="11"/>
  <c r="I33" i="11"/>
  <c r="L33" i="11" s="1"/>
  <c r="L42" i="11" s="1"/>
  <c r="L53" i="11" l="1"/>
  <c r="I73" i="11"/>
  <c r="L73" i="11" s="1"/>
  <c r="L82" i="11" s="1"/>
  <c r="L83" i="11" s="1"/>
  <c r="L4" i="11" s="1"/>
  <c r="K3" i="11"/>
  <c r="L43" i="11"/>
  <c r="L3" i="11" s="1"/>
  <c r="K4" i="11" l="1"/>
  <c r="K5" i="11" s="1"/>
  <c r="L5" i="11" s="1"/>
</calcChain>
</file>

<file path=xl/sharedStrings.xml><?xml version="1.0" encoding="utf-8"?>
<sst xmlns="http://schemas.openxmlformats.org/spreadsheetml/2006/main" count="169" uniqueCount="54">
  <si>
    <t>Sommaire</t>
  </si>
  <si>
    <t>CI</t>
  </si>
  <si>
    <t>ETC</t>
  </si>
  <si>
    <t>Enseignant(e) :</t>
  </si>
  <si>
    <t>Automne</t>
  </si>
  <si>
    <t>Hiver</t>
  </si>
  <si>
    <t>Total :</t>
  </si>
  <si>
    <t>Préparation</t>
  </si>
  <si>
    <t>Application HP ?</t>
  </si>
  <si>
    <t>No du cours</t>
  </si>
  <si>
    <t>Nbre d'étudiants</t>
  </si>
  <si>
    <t>HP</t>
  </si>
  <si>
    <t>HC</t>
  </si>
  <si>
    <t>PES</t>
  </si>
  <si>
    <t>Heures X 1,2</t>
  </si>
  <si>
    <t>Hr X Ét X 0,04</t>
  </si>
  <si>
    <t># de préparation :</t>
  </si>
  <si>
    <t>Facteur HP :</t>
  </si>
  <si>
    <t>Valeur Libération en CI</t>
  </si>
  <si>
    <t>Total CI Automne :</t>
  </si>
  <si>
    <t>Total ETC Automne :</t>
  </si>
  <si>
    <t>Total CI Hiver :</t>
  </si>
  <si>
    <t>Total ETC Hiver :</t>
  </si>
  <si>
    <r>
      <t xml:space="preserve">Remplir </t>
    </r>
    <r>
      <rPr>
        <b/>
        <u/>
        <sz val="11"/>
        <color theme="1"/>
        <rFont val="Calibri"/>
        <family val="2"/>
        <scheme val="minor"/>
      </rPr>
      <t>UNE SEULE</t>
    </r>
    <r>
      <rPr>
        <sz val="11"/>
        <color theme="1"/>
        <rFont val="Calibri"/>
        <family val="2"/>
        <scheme val="minor"/>
      </rPr>
      <t xml:space="preserve"> des deux colonnes ci-dessous</t>
    </r>
  </si>
  <si>
    <t>Si PES &gt; 415</t>
  </si>
  <si>
    <t>NES &gt; 160</t>
  </si>
  <si>
    <t>Libération ou stage</t>
  </si>
  <si>
    <t>Valeur (CI)</t>
  </si>
  <si>
    <t>Valeur ( % )</t>
  </si>
  <si>
    <t>A. Une ligne pour chaque groupe</t>
  </si>
  <si>
    <t>projet</t>
  </si>
  <si>
    <r>
      <t xml:space="preserve">NES </t>
    </r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75</t>
    </r>
  </si>
  <si>
    <t>0,35 ETC correspond à 35% d'une tâche pleine. Soyez prudent, ici on parle d'ETC session.</t>
  </si>
  <si>
    <t>Document original : Éric Denis</t>
  </si>
  <si>
    <t>Titre du cours</t>
  </si>
  <si>
    <t>stage</t>
  </si>
  <si>
    <t>Heures total session</t>
  </si>
  <si>
    <t>Calculateur de CI - soins infirmiers</t>
  </si>
  <si>
    <t>Ancrage à la profession</t>
  </si>
  <si>
    <t>Adaptation clinique L</t>
  </si>
  <si>
    <t>Adaptation clinique S</t>
  </si>
  <si>
    <t>Adaptation clinique T</t>
  </si>
  <si>
    <t>Mise à jour Julie Payot mars 2025</t>
  </si>
  <si>
    <t>Médecine et chirurgie II</t>
  </si>
  <si>
    <t>Dilemmes éthiques</t>
  </si>
  <si>
    <t>Libération ou Déplacement</t>
  </si>
  <si>
    <t>Cid</t>
  </si>
  <si>
    <t>B. Écrivez 1 dans la case pour chaque nouveau numéro de cours (stage, théorie ou laboratoire)</t>
  </si>
  <si>
    <t>C. Cochez pour chaque nouveau stage, chaque nouveau laboratoire et chaque nouvelle théorie</t>
  </si>
  <si>
    <t>D. Cochez s'il s'agit d'un stage</t>
  </si>
  <si>
    <t>E. Nombre d'heure total durant la session avec ce groupe</t>
  </si>
  <si>
    <t>F. Nombre d'étudiants dans le groupe</t>
  </si>
  <si>
    <t>H. Entrez des valeurs entre 1 et 100. Pour une valeur de 0,35 ETC, entrez 35.</t>
  </si>
  <si>
    <r>
      <t xml:space="preserve">G. Entrez la CI </t>
    </r>
    <r>
      <rPr>
        <b/>
        <sz val="11"/>
        <rFont val="Calibri"/>
        <family val="2"/>
        <scheme val="minor"/>
      </rPr>
      <t>OU</t>
    </r>
    <r>
      <rPr>
        <b/>
        <sz val="11"/>
        <color rgb="FFFF0000"/>
        <rFont val="Calibri"/>
        <family val="2"/>
        <scheme val="minor"/>
      </rPr>
      <t xml:space="preserve"> l'ETC (%) de toute libération ou valeur accordée pour le déplacement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</si>
</sst>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0.000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2" fontId="10" fillId="4" borderId="17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2" fontId="10" fillId="5" borderId="12" xfId="0" applyNumberFormat="1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horizontal="right"/>
    </xf>
    <xf numFmtId="0" fontId="0" fillId="7" borderId="0" xfId="0" applyFill="1"/>
    <xf numFmtId="0" fontId="5" fillId="7" borderId="0" xfId="0" applyFont="1" applyFill="1"/>
    <xf numFmtId="0" fontId="0" fillId="7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2" fontId="9" fillId="6" borderId="5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2" fontId="9" fillId="6" borderId="11" xfId="0" applyNumberFormat="1" applyFont="1" applyFill="1" applyBorder="1" applyAlignment="1">
      <alignment horizontal="center"/>
    </xf>
    <xf numFmtId="2" fontId="9" fillId="6" borderId="12" xfId="0" applyNumberFormat="1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2" fontId="9" fillId="6" borderId="7" xfId="0" applyNumberFormat="1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2" fontId="9" fillId="6" borderId="6" xfId="0" applyNumberFormat="1" applyFont="1" applyFill="1" applyBorder="1" applyAlignment="1">
      <alignment horizontal="center" vertical="center"/>
    </xf>
    <xf numFmtId="2" fontId="9" fillId="6" borderId="12" xfId="0" applyNumberFormat="1" applyFont="1" applyFill="1" applyBorder="1" applyAlignment="1">
      <alignment horizontal="center" vertical="center"/>
    </xf>
    <xf numFmtId="2" fontId="9" fillId="6" borderId="7" xfId="0" applyNumberFormat="1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6" borderId="4" xfId="0" applyFill="1" applyBorder="1"/>
    <xf numFmtId="0" fontId="0" fillId="6" borderId="9" xfId="0" applyFill="1" applyBorder="1"/>
    <xf numFmtId="0" fontId="0" fillId="6" borderId="5" xfId="0" applyFill="1" applyBorder="1"/>
    <xf numFmtId="9" fontId="0" fillId="0" borderId="0" xfId="1" applyFont="1" applyBorder="1" applyAlignment="1" applyProtection="1">
      <alignment horizontal="center"/>
    </xf>
    <xf numFmtId="2" fontId="0" fillId="6" borderId="11" xfId="0" applyNumberFormat="1" applyFill="1" applyBorder="1"/>
    <xf numFmtId="2" fontId="0" fillId="6" borderId="7" xfId="0" applyNumberFormat="1" applyFill="1" applyBorder="1"/>
    <xf numFmtId="2" fontId="7" fillId="2" borderId="7" xfId="0" applyNumberFormat="1" applyFont="1" applyFill="1" applyBorder="1"/>
    <xf numFmtId="0" fontId="0" fillId="8" borderId="0" xfId="0" applyFill="1"/>
    <xf numFmtId="0" fontId="5" fillId="8" borderId="0" xfId="0" applyFont="1" applyFill="1"/>
    <xf numFmtId="0" fontId="0" fillId="8" borderId="0" xfId="0" applyFill="1" applyAlignment="1">
      <alignment horizontal="center"/>
    </xf>
    <xf numFmtId="0" fontId="0" fillId="0" borderId="2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9" xfId="0" applyBorder="1" applyAlignment="1" applyProtection="1">
      <alignment wrapText="1"/>
      <protection locked="0"/>
    </xf>
    <xf numFmtId="0" fontId="13" fillId="0" borderId="0" xfId="0" applyFont="1"/>
    <xf numFmtId="9" fontId="0" fillId="0" borderId="0" xfId="1" applyFont="1" applyBorder="1" applyAlignment="1" applyProtection="1">
      <alignment horizontal="center"/>
      <protection locked="0"/>
    </xf>
    <xf numFmtId="0" fontId="0" fillId="6" borderId="5" xfId="0" applyFill="1" applyBorder="1" applyAlignment="1">
      <alignment horizontal="center" vertical="center"/>
    </xf>
    <xf numFmtId="0" fontId="0" fillId="6" borderId="10" xfId="0" applyFill="1" applyBorder="1"/>
    <xf numFmtId="0" fontId="0" fillId="6" borderId="0" xfId="0" applyFill="1"/>
    <xf numFmtId="164" fontId="0" fillId="0" borderId="0" xfId="0" applyNumberFormat="1"/>
    <xf numFmtId="164" fontId="3" fillId="0" borderId="0" xfId="0" applyNumberFormat="1" applyFont="1" applyProtection="1">
      <protection locked="0"/>
    </xf>
    <xf numFmtId="165" fontId="7" fillId="3" borderId="3" xfId="0" applyNumberFormat="1" applyFont="1" applyFill="1" applyBorder="1"/>
    <xf numFmtId="165" fontId="10" fillId="4" borderId="18" xfId="0" applyNumberFormat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12" xfId="0" applyFill="1" applyBorder="1"/>
    <xf numFmtId="0" fontId="7" fillId="2" borderId="6" xfId="0" applyFont="1" applyFill="1" applyBorder="1"/>
    <xf numFmtId="0" fontId="7" fillId="2" borderId="12" xfId="0" applyFont="1" applyFill="1" applyBorder="1"/>
    <xf numFmtId="0" fontId="7" fillId="3" borderId="2" xfId="0" applyFont="1" applyFill="1" applyBorder="1"/>
    <xf numFmtId="0" fontId="7" fillId="3" borderId="8" xfId="0" applyFont="1" applyFill="1" applyBorder="1"/>
    <xf numFmtId="0" fontId="2" fillId="0" borderId="12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166" fontId="9" fillId="6" borderId="0" xfId="0" applyNumberFormat="1" applyFont="1" applyFill="1" applyAlignment="1">
      <alignment horizontal="center"/>
    </xf>
    <xf numFmtId="166" fontId="9" fillId="6" borderId="12" xfId="0" applyNumberFormat="1" applyFont="1" applyFill="1" applyBorder="1" applyAlignment="1">
      <alignment horizontal="center"/>
    </xf>
    <xf numFmtId="164" fontId="3" fillId="0" borderId="0" xfId="0" applyNumberFormat="1" applyFont="1"/>
    <xf numFmtId="0" fontId="18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11" borderId="9" xfId="0" applyFont="1" applyFill="1" applyBorder="1" applyProtection="1">
      <protection locked="0"/>
    </xf>
    <xf numFmtId="0" fontId="19" fillId="11" borderId="0" xfId="0" applyFont="1" applyFill="1" applyProtection="1">
      <protection locked="0"/>
    </xf>
    <xf numFmtId="0" fontId="19" fillId="11" borderId="4" xfId="0" applyFont="1" applyFill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0" fontId="19" fillId="11" borderId="12" xfId="0" applyFont="1" applyFill="1" applyBorder="1" applyProtection="1">
      <protection locked="0"/>
    </xf>
    <xf numFmtId="0" fontId="14" fillId="11" borderId="9" xfId="0" applyFont="1" applyFill="1" applyBorder="1" applyAlignment="1" applyProtection="1">
      <alignment horizontal="center"/>
      <protection locked="0"/>
    </xf>
    <xf numFmtId="0" fontId="14" fillId="11" borderId="9" xfId="0" applyFont="1" applyFill="1" applyBorder="1" applyAlignment="1">
      <alignment horizontal="center"/>
    </xf>
    <xf numFmtId="0" fontId="14" fillId="11" borderId="0" xfId="0" applyFont="1" applyFill="1" applyAlignment="1" applyProtection="1">
      <alignment horizontal="center"/>
      <protection locked="0"/>
    </xf>
    <xf numFmtId="0" fontId="14" fillId="11" borderId="0" xfId="0" applyFont="1" applyFill="1" applyAlignment="1">
      <alignment horizontal="center"/>
    </xf>
    <xf numFmtId="0" fontId="14" fillId="11" borderId="12" xfId="0" applyFont="1" applyFill="1" applyBorder="1" applyAlignment="1" applyProtection="1">
      <alignment horizontal="center"/>
      <protection locked="0"/>
    </xf>
    <xf numFmtId="165" fontId="10" fillId="5" borderId="7" xfId="0" applyNumberFormat="1" applyFont="1" applyFill="1" applyBorder="1" applyAlignment="1">
      <alignment horizontal="center"/>
    </xf>
    <xf numFmtId="0" fontId="0" fillId="11" borderId="26" xfId="0" applyFill="1" applyBorder="1" applyAlignment="1" applyProtection="1">
      <alignment horizontal="center"/>
      <protection locked="0"/>
    </xf>
    <xf numFmtId="0" fontId="0" fillId="11" borderId="19" xfId="0" applyFill="1" applyBorder="1" applyAlignment="1" applyProtection="1">
      <alignment horizontal="center"/>
      <protection locked="0"/>
    </xf>
    <xf numFmtId="0" fontId="0" fillId="11" borderId="27" xfId="0" applyFill="1" applyBorder="1" applyAlignment="1" applyProtection="1">
      <alignment horizontal="center"/>
      <protection locked="0"/>
    </xf>
    <xf numFmtId="2" fontId="0" fillId="6" borderId="5" xfId="0" applyNumberFormat="1" applyFill="1" applyBorder="1" applyAlignment="1">
      <alignment horizontal="right"/>
    </xf>
    <xf numFmtId="1" fontId="0" fillId="6" borderId="0" xfId="0" applyNumberFormat="1" applyFill="1" applyAlignment="1">
      <alignment horizontal="center"/>
    </xf>
    <xf numFmtId="2" fontId="0" fillId="6" borderId="0" xfId="0" applyNumberFormat="1" applyFill="1"/>
    <xf numFmtId="0" fontId="14" fillId="0" borderId="0" xfId="0" applyFont="1"/>
    <xf numFmtId="2" fontId="7" fillId="9" borderId="2" xfId="0" applyNumberFormat="1" applyFont="1" applyFill="1" applyBorder="1" applyAlignment="1">
      <alignment horizontal="center"/>
    </xf>
    <xf numFmtId="165" fontId="7" fillId="9" borderId="3" xfId="0" applyNumberFormat="1" applyFont="1" applyFill="1" applyBorder="1" applyAlignment="1">
      <alignment horizontal="center"/>
    </xf>
    <xf numFmtId="0" fontId="14" fillId="11" borderId="0" xfId="0" applyFont="1" applyFill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11" borderId="12" xfId="0" applyFont="1" applyFill="1" applyBorder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9" fillId="11" borderId="9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5" fillId="3" borderId="0" xfId="0" applyFont="1" applyFill="1"/>
    <xf numFmtId="0" fontId="6" fillId="3" borderId="0" xfId="0" applyFont="1" applyFill="1"/>
    <xf numFmtId="2" fontId="9" fillId="6" borderId="0" xfId="0" applyNumberFormat="1" applyFont="1" applyFill="1" applyAlignment="1">
      <alignment horizontal="center"/>
    </xf>
    <xf numFmtId="0" fontId="0" fillId="11" borderId="17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14" xfId="0" applyFill="1" applyBorder="1" applyAlignment="1" applyProtection="1">
      <alignment horizontal="center"/>
      <protection locked="0"/>
    </xf>
    <xf numFmtId="9" fontId="0" fillId="0" borderId="0" xfId="1" applyFont="1" applyFill="1" applyBorder="1" applyAlignment="1" applyProtection="1">
      <alignment horizontal="center"/>
    </xf>
    <xf numFmtId="0" fontId="7" fillId="0" borderId="0" xfId="0" applyFont="1"/>
    <xf numFmtId="1" fontId="0" fillId="0" borderId="0" xfId="0" applyNumberFormat="1" applyAlignment="1">
      <alignment horizontal="center"/>
    </xf>
    <xf numFmtId="0" fontId="0" fillId="11" borderId="15" xfId="0" applyFill="1" applyBorder="1" applyAlignment="1" applyProtection="1">
      <alignment horizontal="center"/>
      <protection locked="0"/>
    </xf>
    <xf numFmtId="1" fontId="0" fillId="6" borderId="9" xfId="0" applyNumberForma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0" fillId="10" borderId="12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21" xfId="0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11" borderId="13" xfId="0" applyFill="1" applyBorder="1" applyAlignment="1" applyProtection="1">
      <alignment horizontal="center"/>
      <protection locked="0"/>
    </xf>
    <xf numFmtId="0" fontId="0" fillId="11" borderId="23" xfId="0" applyFill="1" applyBorder="1" applyAlignment="1" applyProtection="1">
      <alignment horizontal="center"/>
      <protection locked="0"/>
    </xf>
    <xf numFmtId="0" fontId="0" fillId="11" borderId="30" xfId="0" applyFill="1" applyBorder="1" applyAlignment="1" applyProtection="1">
      <alignment horizontal="center"/>
      <protection locked="0"/>
    </xf>
    <xf numFmtId="0" fontId="0" fillId="11" borderId="25" xfId="0" applyFill="1" applyBorder="1" applyAlignment="1" applyProtection="1">
      <alignment horizontal="center"/>
      <protection locked="0"/>
    </xf>
    <xf numFmtId="0" fontId="2" fillId="6" borderId="8" xfId="0" applyFont="1" applyFill="1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10" xfId="0" applyFill="1" applyBorder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0" fontId="0" fillId="11" borderId="11" xfId="0" applyFill="1" applyBorder="1" applyAlignment="1" applyProtection="1">
      <alignment horizontal="center"/>
      <protection locked="0"/>
    </xf>
    <xf numFmtId="0" fontId="0" fillId="11" borderId="17" xfId="0" applyFill="1" applyBorder="1" applyAlignment="1" applyProtection="1">
      <alignment horizontal="center"/>
      <protection locked="0"/>
    </xf>
    <xf numFmtId="0" fontId="0" fillId="11" borderId="18" xfId="0" applyFill="1" applyBorder="1" applyAlignment="1" applyProtection="1">
      <alignment horizontal="center"/>
      <protection locked="0"/>
    </xf>
    <xf numFmtId="0" fontId="0" fillId="11" borderId="20" xfId="0" applyFill="1" applyBorder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/>
      <protection locked="0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11" borderId="29" xfId="0" applyFill="1" applyBorder="1" applyAlignment="1" applyProtection="1">
      <alignment horizontal="center"/>
      <protection locked="0"/>
    </xf>
    <xf numFmtId="0" fontId="0" fillId="11" borderId="28" xfId="0" applyFill="1" applyBorder="1" applyAlignment="1" applyProtection="1">
      <alignment horizontal="center"/>
      <protection locked="0"/>
    </xf>
    <xf numFmtId="0" fontId="0" fillId="11" borderId="22" xfId="0" applyFill="1" applyBorder="1" applyAlignment="1" applyProtection="1">
      <alignment horizontal="center"/>
      <protection locked="0"/>
    </xf>
    <xf numFmtId="0" fontId="0" fillId="6" borderId="4" xfId="0" applyFill="1" applyBorder="1" applyAlignment="1">
      <alignment horizontal="right" vertical="center" wrapText="1"/>
    </xf>
    <xf numFmtId="0" fontId="0" fillId="6" borderId="9" xfId="0" applyFill="1" applyBorder="1" applyAlignment="1">
      <alignment horizontal="right" vertical="center" wrapText="1"/>
    </xf>
    <xf numFmtId="0" fontId="0" fillId="6" borderId="6" xfId="0" applyFill="1" applyBorder="1" applyAlignment="1">
      <alignment horizontal="right"/>
    </xf>
    <xf numFmtId="0" fontId="0" fillId="6" borderId="12" xfId="0" applyFill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0" fillId="6" borderId="0" xfId="0" applyFill="1" applyAlignment="1">
      <alignment horizontal="right" vertic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11" borderId="0" xfId="0" applyFill="1"/>
    <xf numFmtId="0" fontId="0" fillId="0" borderId="12" xfId="0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22"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</dxf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D$13" noThreeD="1"/>
</file>

<file path=xl/ctrlProps/ctrlProp10.xml><?xml version="1.0" encoding="utf-8"?>
<formControlPr xmlns="http://schemas.microsoft.com/office/spreadsheetml/2009/9/main" objectType="CheckBox" checked="Checked" fmlaLink="#REF!" noThreeD="1"/>
</file>

<file path=xl/ctrlProps/ctrlProp100.xml><?xml version="1.0" encoding="utf-8"?>
<formControlPr xmlns="http://schemas.microsoft.com/office/spreadsheetml/2009/9/main" objectType="CheckBox" fmlaLink="$D$30" noThreeD="1"/>
</file>

<file path=xl/ctrlProps/ctrlProp101.xml><?xml version="1.0" encoding="utf-8"?>
<formControlPr xmlns="http://schemas.microsoft.com/office/spreadsheetml/2009/9/main" objectType="CheckBox" fmlaLink="$D$31" noThreeD="1"/>
</file>

<file path=xl/ctrlProps/ctrlProp102.xml><?xml version="1.0" encoding="utf-8"?>
<formControlPr xmlns="http://schemas.microsoft.com/office/spreadsheetml/2009/9/main" objectType="CheckBox" fmlaLink="$D$32" noThreeD="1"/>
</file>

<file path=xl/ctrlProps/ctrlProp103.xml><?xml version="1.0" encoding="utf-8"?>
<formControlPr xmlns="http://schemas.microsoft.com/office/spreadsheetml/2009/9/main" objectType="CheckBox" fmlaLink="$D$53" noThreeD="1"/>
</file>

<file path=xl/ctrlProps/ctrlProp104.xml><?xml version="1.0" encoding="utf-8"?>
<formControlPr xmlns="http://schemas.microsoft.com/office/spreadsheetml/2009/9/main" objectType="CheckBox" fmlaLink="$D$54" noThreeD="1"/>
</file>

<file path=xl/ctrlProps/ctrlProp105.xml><?xml version="1.0" encoding="utf-8"?>
<formControlPr xmlns="http://schemas.microsoft.com/office/spreadsheetml/2009/9/main" objectType="CheckBox" fmlaLink="$D$55" noThreeD="1"/>
</file>

<file path=xl/ctrlProps/ctrlProp106.xml><?xml version="1.0" encoding="utf-8"?>
<formControlPr xmlns="http://schemas.microsoft.com/office/spreadsheetml/2009/9/main" objectType="CheckBox" fmlaLink="$D$56" noThreeD="1"/>
</file>

<file path=xl/ctrlProps/ctrlProp107.xml><?xml version="1.0" encoding="utf-8"?>
<formControlPr xmlns="http://schemas.microsoft.com/office/spreadsheetml/2009/9/main" objectType="CheckBox" fmlaLink="$D$57" noThreeD="1"/>
</file>

<file path=xl/ctrlProps/ctrlProp108.xml><?xml version="1.0" encoding="utf-8"?>
<formControlPr xmlns="http://schemas.microsoft.com/office/spreadsheetml/2009/9/main" objectType="CheckBox" fmlaLink="$D$70" noThreeD="1"/>
</file>

<file path=xl/ctrlProps/ctrlProp109.xml><?xml version="1.0" encoding="utf-8"?>
<formControlPr xmlns="http://schemas.microsoft.com/office/spreadsheetml/2009/9/main" objectType="CheckBox" fmlaLink="$D$71" noThreeD="1"/>
</file>

<file path=xl/ctrlProps/ctrlProp11.xml><?xml version="1.0" encoding="utf-8"?>
<formControlPr xmlns="http://schemas.microsoft.com/office/spreadsheetml/2009/9/main" objectType="CheckBox" fmlaLink="#REF!" noThreeD="1"/>
</file>

<file path=xl/ctrlProps/ctrlProp110.xml><?xml version="1.0" encoding="utf-8"?>
<formControlPr xmlns="http://schemas.microsoft.com/office/spreadsheetml/2009/9/main" objectType="CheckBox" fmlaLink="$D$72" noThreeD="1"/>
</file>

<file path=xl/ctrlProps/ctrlProp111.xml><?xml version="1.0" encoding="utf-8"?>
<formControlPr xmlns="http://schemas.microsoft.com/office/spreadsheetml/2009/9/main" objectType="CheckBox" fmlaLink="$D$18" noThreeD="1"/>
</file>

<file path=xl/ctrlProps/ctrlProp112.xml><?xml version="1.0" encoding="utf-8"?>
<formControlPr xmlns="http://schemas.microsoft.com/office/spreadsheetml/2009/9/main" objectType="CheckBox" fmlaLink="$D$19" noThreeD="1"/>
</file>

<file path=xl/ctrlProps/ctrlProp113.xml><?xml version="1.0" encoding="utf-8"?>
<formControlPr xmlns="http://schemas.microsoft.com/office/spreadsheetml/2009/9/main" objectType="CheckBox" fmlaLink="$D$20" noThreeD="1"/>
</file>

<file path=xl/ctrlProps/ctrlProp114.xml><?xml version="1.0" encoding="utf-8"?>
<formControlPr xmlns="http://schemas.microsoft.com/office/spreadsheetml/2009/9/main" objectType="CheckBox" fmlaLink="$D$21" noThreeD="1"/>
</file>

<file path=xl/ctrlProps/ctrlProp115.xml><?xml version="1.0" encoding="utf-8"?>
<formControlPr xmlns="http://schemas.microsoft.com/office/spreadsheetml/2009/9/main" objectType="CheckBox" fmlaLink="$D$22" noThreeD="1"/>
</file>

<file path=xl/ctrlProps/ctrlProp116.xml><?xml version="1.0" encoding="utf-8"?>
<formControlPr xmlns="http://schemas.microsoft.com/office/spreadsheetml/2009/9/main" objectType="CheckBox" fmlaLink="$D$23" noThreeD="1"/>
</file>

<file path=xl/ctrlProps/ctrlProp117.xml><?xml version="1.0" encoding="utf-8"?>
<formControlPr xmlns="http://schemas.microsoft.com/office/spreadsheetml/2009/9/main" objectType="CheckBox" fmlaLink="$D$24" noThreeD="1"/>
</file>

<file path=xl/ctrlProps/ctrlProp118.xml><?xml version="1.0" encoding="utf-8"?>
<formControlPr xmlns="http://schemas.microsoft.com/office/spreadsheetml/2009/9/main" objectType="CheckBox" fmlaLink="$D$25" noThreeD="1"/>
</file>

<file path=xl/ctrlProps/ctrlProp119.xml><?xml version="1.0" encoding="utf-8"?>
<formControlPr xmlns="http://schemas.microsoft.com/office/spreadsheetml/2009/9/main" objectType="CheckBox" fmlaLink="$D$26" noThreeD="1"/>
</file>

<file path=xl/ctrlProps/ctrlProp12.xml><?xml version="1.0" encoding="utf-8"?>
<formControlPr xmlns="http://schemas.microsoft.com/office/spreadsheetml/2009/9/main" objectType="CheckBox" fmlaLink="#REF!" noThreeD="1"/>
</file>

<file path=xl/ctrlProps/ctrlProp120.xml><?xml version="1.0" encoding="utf-8"?>
<formControlPr xmlns="http://schemas.microsoft.com/office/spreadsheetml/2009/9/main" objectType="CheckBox" fmlaLink="$D$27" noThreeD="1"/>
</file>

<file path=xl/ctrlProps/ctrlProp121.xml><?xml version="1.0" encoding="utf-8"?>
<formControlPr xmlns="http://schemas.microsoft.com/office/spreadsheetml/2009/9/main" objectType="CheckBox" fmlaLink="$D$28" noThreeD="1"/>
</file>

<file path=xl/ctrlProps/ctrlProp122.xml><?xml version="1.0" encoding="utf-8"?>
<formControlPr xmlns="http://schemas.microsoft.com/office/spreadsheetml/2009/9/main" objectType="CheckBox" fmlaLink="$D$29" noThreeD="1"/>
</file>

<file path=xl/ctrlProps/ctrlProp123.xml><?xml version="1.0" encoding="utf-8"?>
<formControlPr xmlns="http://schemas.microsoft.com/office/spreadsheetml/2009/9/main" objectType="CheckBox" fmlaLink="$D$58" noThreeD="1"/>
</file>

<file path=xl/ctrlProps/ctrlProp124.xml><?xml version="1.0" encoding="utf-8"?>
<formControlPr xmlns="http://schemas.microsoft.com/office/spreadsheetml/2009/9/main" objectType="CheckBox" fmlaLink="$D$59" noThreeD="1"/>
</file>

<file path=xl/ctrlProps/ctrlProp125.xml><?xml version="1.0" encoding="utf-8"?>
<formControlPr xmlns="http://schemas.microsoft.com/office/spreadsheetml/2009/9/main" objectType="CheckBox" fmlaLink="$D$60" noThreeD="1"/>
</file>

<file path=xl/ctrlProps/ctrlProp126.xml><?xml version="1.0" encoding="utf-8"?>
<formControlPr xmlns="http://schemas.microsoft.com/office/spreadsheetml/2009/9/main" objectType="CheckBox" fmlaLink="$D$61" noThreeD="1"/>
</file>

<file path=xl/ctrlProps/ctrlProp127.xml><?xml version="1.0" encoding="utf-8"?>
<formControlPr xmlns="http://schemas.microsoft.com/office/spreadsheetml/2009/9/main" objectType="CheckBox" fmlaLink="$D$62" noThreeD="1"/>
</file>

<file path=xl/ctrlProps/ctrlProp128.xml><?xml version="1.0" encoding="utf-8"?>
<formControlPr xmlns="http://schemas.microsoft.com/office/spreadsheetml/2009/9/main" objectType="CheckBox" fmlaLink="$D$63" noThreeD="1"/>
</file>

<file path=xl/ctrlProps/ctrlProp129.xml><?xml version="1.0" encoding="utf-8"?>
<formControlPr xmlns="http://schemas.microsoft.com/office/spreadsheetml/2009/9/main" objectType="CheckBox" fmlaLink="$D$64" noThreeD="1"/>
</file>

<file path=xl/ctrlProps/ctrlProp13.xml><?xml version="1.0" encoding="utf-8"?>
<formControlPr xmlns="http://schemas.microsoft.com/office/spreadsheetml/2009/9/main" objectType="CheckBox" fmlaLink="#REF!" noThreeD="1"/>
</file>

<file path=xl/ctrlProps/ctrlProp130.xml><?xml version="1.0" encoding="utf-8"?>
<formControlPr xmlns="http://schemas.microsoft.com/office/spreadsheetml/2009/9/main" objectType="CheckBox" fmlaLink="$D$65" noThreeD="1"/>
</file>

<file path=xl/ctrlProps/ctrlProp131.xml><?xml version="1.0" encoding="utf-8"?>
<formControlPr xmlns="http://schemas.microsoft.com/office/spreadsheetml/2009/9/main" objectType="CheckBox" fmlaLink="$D$66" noThreeD="1"/>
</file>

<file path=xl/ctrlProps/ctrlProp132.xml><?xml version="1.0" encoding="utf-8"?>
<formControlPr xmlns="http://schemas.microsoft.com/office/spreadsheetml/2009/9/main" objectType="CheckBox" fmlaLink="$D$67" noThreeD="1"/>
</file>

<file path=xl/ctrlProps/ctrlProp133.xml><?xml version="1.0" encoding="utf-8"?>
<formControlPr xmlns="http://schemas.microsoft.com/office/spreadsheetml/2009/9/main" objectType="CheckBox" fmlaLink="$D$68" noThreeD="1"/>
</file>

<file path=xl/ctrlProps/ctrlProp134.xml><?xml version="1.0" encoding="utf-8"?>
<formControlPr xmlns="http://schemas.microsoft.com/office/spreadsheetml/2009/9/main" objectType="CheckBox" fmlaLink="$D$69" noThreeD="1"/>
</file>

<file path=xl/ctrlProps/ctrlProp135.xml><?xml version="1.0" encoding="utf-8"?>
<formControlPr xmlns="http://schemas.microsoft.com/office/spreadsheetml/2009/9/main" objectType="CheckBox" fmlaLink="$D$59" noThreeD="1"/>
</file>

<file path=xl/ctrlProps/ctrlProp136.xml><?xml version="1.0" encoding="utf-8"?>
<formControlPr xmlns="http://schemas.microsoft.com/office/spreadsheetml/2009/9/main" objectType="CheckBox" fmlaLink="$D$60" noThreeD="1"/>
</file>

<file path=xl/ctrlProps/ctrlProp137.xml><?xml version="1.0" encoding="utf-8"?>
<formControlPr xmlns="http://schemas.microsoft.com/office/spreadsheetml/2009/9/main" objectType="CheckBox" fmlaLink="$D$61" noThreeD="1"/>
</file>

<file path=xl/ctrlProps/ctrlProp138.xml><?xml version="1.0" encoding="utf-8"?>
<formControlPr xmlns="http://schemas.microsoft.com/office/spreadsheetml/2009/9/main" objectType="CheckBox" fmlaLink="$D$62" noThreeD="1"/>
</file>

<file path=xl/ctrlProps/ctrlProp139.xml><?xml version="1.0" encoding="utf-8"?>
<formControlPr xmlns="http://schemas.microsoft.com/office/spreadsheetml/2009/9/main" objectType="CheckBox" fmlaLink="$D$63" noThreeD="1"/>
</file>

<file path=xl/ctrlProps/ctrlProp14.xml><?xml version="1.0" encoding="utf-8"?>
<formControlPr xmlns="http://schemas.microsoft.com/office/spreadsheetml/2009/9/main" objectType="CheckBox" fmlaLink="#REF!" noThreeD="1"/>
</file>

<file path=xl/ctrlProps/ctrlProp140.xml><?xml version="1.0" encoding="utf-8"?>
<formControlPr xmlns="http://schemas.microsoft.com/office/spreadsheetml/2009/9/main" objectType="CheckBox" fmlaLink="$D$64" noThreeD="1"/>
</file>

<file path=xl/ctrlProps/ctrlProp141.xml><?xml version="1.0" encoding="utf-8"?>
<formControlPr xmlns="http://schemas.microsoft.com/office/spreadsheetml/2009/9/main" objectType="CheckBox" fmlaLink="$D$65" noThreeD="1"/>
</file>

<file path=xl/ctrlProps/ctrlProp142.xml><?xml version="1.0" encoding="utf-8"?>
<formControlPr xmlns="http://schemas.microsoft.com/office/spreadsheetml/2009/9/main" objectType="CheckBox" fmlaLink="$D$66" noThreeD="1"/>
</file>

<file path=xl/ctrlProps/ctrlProp15.xml><?xml version="1.0" encoding="utf-8"?>
<formControlPr xmlns="http://schemas.microsoft.com/office/spreadsheetml/2009/9/main" objectType="CheckBox" fmlaLink="#REF!" noThreeD="1"/>
</file>

<file path=xl/ctrlProps/ctrlProp16.xml><?xml version="1.0" encoding="utf-8"?>
<formControlPr xmlns="http://schemas.microsoft.com/office/spreadsheetml/2009/9/main" objectType="CheckBox" fmlaLink="#REF!" noThreeD="1"/>
</file>

<file path=xl/ctrlProps/ctrlProp17.xml><?xml version="1.0" encoding="utf-8"?>
<formControlPr xmlns="http://schemas.microsoft.com/office/spreadsheetml/2009/9/main" objectType="CheckBox" fmlaLink="#REF!" noThreeD="1"/>
</file>

<file path=xl/ctrlProps/ctrlProp18.xml><?xml version="1.0" encoding="utf-8"?>
<formControlPr xmlns="http://schemas.microsoft.com/office/spreadsheetml/2009/9/main" objectType="CheckBox" fmlaLink="#REF!" noThreeD="1"/>
</file>

<file path=xl/ctrlProps/ctrlProp19.xml><?xml version="1.0" encoding="utf-8"?>
<formControlPr xmlns="http://schemas.microsoft.com/office/spreadsheetml/2009/9/main" objectType="CheckBox" fmlaLink="#REF!" noThreeD="1"/>
</file>

<file path=xl/ctrlProps/ctrlProp2.xml><?xml version="1.0" encoding="utf-8"?>
<formControlPr xmlns="http://schemas.microsoft.com/office/spreadsheetml/2009/9/main" objectType="CheckBox" checked="Checked" fmlaLink="$D$15" noThreeD="1"/>
</file>

<file path=xl/ctrlProps/ctrlProp20.xml><?xml version="1.0" encoding="utf-8"?>
<formControlPr xmlns="http://schemas.microsoft.com/office/spreadsheetml/2009/9/main" objectType="CheckBox" fmlaLink="#REF!" noThreeD="1"/>
</file>

<file path=xl/ctrlProps/ctrlProp21.xml><?xml version="1.0" encoding="utf-8"?>
<formControlPr xmlns="http://schemas.microsoft.com/office/spreadsheetml/2009/9/main" objectType="CheckBox" fmlaLink="#REF!" noThreeD="1"/>
</file>

<file path=xl/ctrlProps/ctrlProp22.xml><?xml version="1.0" encoding="utf-8"?>
<formControlPr xmlns="http://schemas.microsoft.com/office/spreadsheetml/2009/9/main" objectType="CheckBox" fmlaLink="#REF!" noThreeD="1"/>
</file>

<file path=xl/ctrlProps/ctrlProp23.xml><?xml version="1.0" encoding="utf-8"?>
<formControlPr xmlns="http://schemas.microsoft.com/office/spreadsheetml/2009/9/main" objectType="CheckBox" fmlaLink="#REF!" noThreeD="1"/>
</file>

<file path=xl/ctrlProps/ctrlProp24.xml><?xml version="1.0" encoding="utf-8"?>
<formControlPr xmlns="http://schemas.microsoft.com/office/spreadsheetml/2009/9/main" objectType="CheckBox" fmlaLink="#REF!" noThreeD="1"/>
</file>

<file path=xl/ctrlProps/ctrlProp25.xml><?xml version="1.0" encoding="utf-8"?>
<formControlPr xmlns="http://schemas.microsoft.com/office/spreadsheetml/2009/9/main" objectType="CheckBox" fmlaLink="#REF!" noThreeD="1"/>
</file>

<file path=xl/ctrlProps/ctrlProp26.xml><?xml version="1.0" encoding="utf-8"?>
<formControlPr xmlns="http://schemas.microsoft.com/office/spreadsheetml/2009/9/main" objectType="CheckBox" fmlaLink="#REF!" noThreeD="1"/>
</file>

<file path=xl/ctrlProps/ctrlProp27.xml><?xml version="1.0" encoding="utf-8"?>
<formControlPr xmlns="http://schemas.microsoft.com/office/spreadsheetml/2009/9/main" objectType="CheckBox" fmlaLink="#REF!" noThreeD="1"/>
</file>

<file path=xl/ctrlProps/ctrlProp28.xml><?xml version="1.0" encoding="utf-8"?>
<formControlPr xmlns="http://schemas.microsoft.com/office/spreadsheetml/2009/9/main" objectType="CheckBox" fmlaLink="#REF!" noThreeD="1"/>
</file>

<file path=xl/ctrlProps/ctrlProp29.xml><?xml version="1.0" encoding="utf-8"?>
<formControlPr xmlns="http://schemas.microsoft.com/office/spreadsheetml/2009/9/main" objectType="CheckBox" fmlaLink="#REF!" noThreeD="1"/>
</file>

<file path=xl/ctrlProps/ctrlProp3.xml><?xml version="1.0" encoding="utf-8"?>
<formControlPr xmlns="http://schemas.microsoft.com/office/spreadsheetml/2009/9/main" objectType="CheckBox" fmlaLink="$D$14" noThreeD="1"/>
</file>

<file path=xl/ctrlProps/ctrlProp30.xml><?xml version="1.0" encoding="utf-8"?>
<formControlPr xmlns="http://schemas.microsoft.com/office/spreadsheetml/2009/9/main" objectType="CheckBox" fmlaLink="#REF!" noThreeD="1"/>
</file>

<file path=xl/ctrlProps/ctrlProp31.xml><?xml version="1.0" encoding="utf-8"?>
<formControlPr xmlns="http://schemas.microsoft.com/office/spreadsheetml/2009/9/main" objectType="CheckBox" fmlaLink="#REF!" noThreeD="1"/>
</file>

<file path=xl/ctrlProps/ctrlProp32.xml><?xml version="1.0" encoding="utf-8"?>
<formControlPr xmlns="http://schemas.microsoft.com/office/spreadsheetml/2009/9/main" objectType="CheckBox" fmlaLink="#REF!" noThreeD="1"/>
</file>

<file path=xl/ctrlProps/ctrlProp33.xml><?xml version="1.0" encoding="utf-8"?>
<formControlPr xmlns="http://schemas.microsoft.com/office/spreadsheetml/2009/9/main" objectType="CheckBox" fmlaLink="#REF!" noThreeD="1"/>
</file>

<file path=xl/ctrlProps/ctrlProp34.xml><?xml version="1.0" encoding="utf-8"?>
<formControlPr xmlns="http://schemas.microsoft.com/office/spreadsheetml/2009/9/main" objectType="CheckBox" fmlaLink="#REF!" noThreeD="1"/>
</file>

<file path=xl/ctrlProps/ctrlProp35.xml><?xml version="1.0" encoding="utf-8"?>
<formControlPr xmlns="http://schemas.microsoft.com/office/spreadsheetml/2009/9/main" objectType="CheckBox" fmlaLink="#REF!" noThreeD="1"/>
</file>

<file path=xl/ctrlProps/ctrlProp36.xml><?xml version="1.0" encoding="utf-8"?>
<formControlPr xmlns="http://schemas.microsoft.com/office/spreadsheetml/2009/9/main" objectType="CheckBox" fmlaLink="#REF!" noThreeD="1"/>
</file>

<file path=xl/ctrlProps/ctrlProp37.xml><?xml version="1.0" encoding="utf-8"?>
<formControlPr xmlns="http://schemas.microsoft.com/office/spreadsheetml/2009/9/main" objectType="CheckBox" fmlaLink="#REF!" noThreeD="1"/>
</file>

<file path=xl/ctrlProps/ctrlProp38.xml><?xml version="1.0" encoding="utf-8"?>
<formControlPr xmlns="http://schemas.microsoft.com/office/spreadsheetml/2009/9/main" objectType="CheckBox" fmlaLink="#REF!" noThreeD="1"/>
</file>

<file path=xl/ctrlProps/ctrlProp39.xml><?xml version="1.0" encoding="utf-8"?>
<formControlPr xmlns="http://schemas.microsoft.com/office/spreadsheetml/2009/9/main" objectType="CheckBox" fmlaLink="#REF!" noThreeD="1"/>
</file>

<file path=xl/ctrlProps/ctrlProp4.xml><?xml version="1.0" encoding="utf-8"?>
<formControlPr xmlns="http://schemas.microsoft.com/office/spreadsheetml/2009/9/main" objectType="CheckBox" checked="Checked" fmlaLink="$D$16" noThreeD="1"/>
</file>

<file path=xl/ctrlProps/ctrlProp40.xml><?xml version="1.0" encoding="utf-8"?>
<formControlPr xmlns="http://schemas.microsoft.com/office/spreadsheetml/2009/9/main" objectType="CheckBox" fmlaLink="#REF!" noThreeD="1"/>
</file>

<file path=xl/ctrlProps/ctrlProp41.xml><?xml version="1.0" encoding="utf-8"?>
<formControlPr xmlns="http://schemas.microsoft.com/office/spreadsheetml/2009/9/main" objectType="CheckBox" fmlaLink="#REF!" noThreeD="1"/>
</file>

<file path=xl/ctrlProps/ctrlProp42.xml><?xml version="1.0" encoding="utf-8"?>
<formControlPr xmlns="http://schemas.microsoft.com/office/spreadsheetml/2009/9/main" objectType="CheckBox" fmlaLink="#REF!" noThreeD="1"/>
</file>

<file path=xl/ctrlProps/ctrlProp43.xml><?xml version="1.0" encoding="utf-8"?>
<formControlPr xmlns="http://schemas.microsoft.com/office/spreadsheetml/2009/9/main" objectType="CheckBox" fmlaLink="#REF!" noThreeD="1"/>
</file>

<file path=xl/ctrlProps/ctrlProp44.xml><?xml version="1.0" encoding="utf-8"?>
<formControlPr xmlns="http://schemas.microsoft.com/office/spreadsheetml/2009/9/main" objectType="CheckBox" fmlaLink="#REF!" noThreeD="1"/>
</file>

<file path=xl/ctrlProps/ctrlProp45.xml><?xml version="1.0" encoding="utf-8"?>
<formControlPr xmlns="http://schemas.microsoft.com/office/spreadsheetml/2009/9/main" objectType="CheckBox" fmlaLink="#REF!" noThreeD="1"/>
</file>

<file path=xl/ctrlProps/ctrlProp46.xml><?xml version="1.0" encoding="utf-8"?>
<formControlPr xmlns="http://schemas.microsoft.com/office/spreadsheetml/2009/9/main" objectType="CheckBox" fmlaLink="#REF!" noThreeD="1"/>
</file>

<file path=xl/ctrlProps/ctrlProp47.xml><?xml version="1.0" encoding="utf-8"?>
<formControlPr xmlns="http://schemas.microsoft.com/office/spreadsheetml/2009/9/main" objectType="CheckBox" fmlaLink="$D$13" noThreeD="1"/>
</file>

<file path=xl/ctrlProps/ctrlProp48.xml><?xml version="1.0" encoding="utf-8"?>
<formControlPr xmlns="http://schemas.microsoft.com/office/spreadsheetml/2009/9/main" objectType="CheckBox" checked="Checked" fmlaLink="$D$15" noThreeD="1"/>
</file>

<file path=xl/ctrlProps/ctrlProp49.xml><?xml version="1.0" encoding="utf-8"?>
<formControlPr xmlns="http://schemas.microsoft.com/office/spreadsheetml/2009/9/main" objectType="CheckBox" fmlaLink="$D$14" noThreeD="1"/>
</file>

<file path=xl/ctrlProps/ctrlProp5.xml><?xml version="1.0" encoding="utf-8"?>
<formControlPr xmlns="http://schemas.microsoft.com/office/spreadsheetml/2009/9/main" objectType="CheckBox" fmlaLink="#REF!" noThreeD="1"/>
</file>

<file path=xl/ctrlProps/ctrlProp50.xml><?xml version="1.0" encoding="utf-8"?>
<formControlPr xmlns="http://schemas.microsoft.com/office/spreadsheetml/2009/9/main" objectType="CheckBox" checked="Checked" fmlaLink="$D$16" noThreeD="1"/>
</file>

<file path=xl/ctrlProps/ctrlProp51.xml><?xml version="1.0" encoding="utf-8"?>
<formControlPr xmlns="http://schemas.microsoft.com/office/spreadsheetml/2009/9/main" objectType="CheckBox" fmlaLink="$D$17" noThreeD="1"/>
</file>

<file path=xl/ctrlProps/ctrlProp52.xml><?xml version="1.0" encoding="utf-8"?>
<formControlPr xmlns="http://schemas.microsoft.com/office/spreadsheetml/2009/9/main" objectType="CheckBox" fmlaLink="$D$30" noThreeD="1"/>
</file>

<file path=xl/ctrlProps/ctrlProp53.xml><?xml version="1.0" encoding="utf-8"?>
<formControlPr xmlns="http://schemas.microsoft.com/office/spreadsheetml/2009/9/main" objectType="CheckBox" fmlaLink="$D$31" noThreeD="1"/>
</file>

<file path=xl/ctrlProps/ctrlProp54.xml><?xml version="1.0" encoding="utf-8"?>
<formControlPr xmlns="http://schemas.microsoft.com/office/spreadsheetml/2009/9/main" objectType="CheckBox" fmlaLink="$D$32" noThreeD="1"/>
</file>

<file path=xl/ctrlProps/ctrlProp55.xml><?xml version="1.0" encoding="utf-8"?>
<formControlPr xmlns="http://schemas.microsoft.com/office/spreadsheetml/2009/9/main" objectType="CheckBox" checked="Checked" fmlaLink="$D$53" noThreeD="1"/>
</file>

<file path=xl/ctrlProps/ctrlProp56.xml><?xml version="1.0" encoding="utf-8"?>
<formControlPr xmlns="http://schemas.microsoft.com/office/spreadsheetml/2009/9/main" objectType="CheckBox" checked="Checked" fmlaLink="$D$54" noThreeD="1"/>
</file>

<file path=xl/ctrlProps/ctrlProp57.xml><?xml version="1.0" encoding="utf-8"?>
<formControlPr xmlns="http://schemas.microsoft.com/office/spreadsheetml/2009/9/main" objectType="CheckBox" fmlaLink="$D$55" noThreeD="1"/>
</file>

<file path=xl/ctrlProps/ctrlProp58.xml><?xml version="1.0" encoding="utf-8"?>
<formControlPr xmlns="http://schemas.microsoft.com/office/spreadsheetml/2009/9/main" objectType="CheckBox" fmlaLink="$D$56" noThreeD="1"/>
</file>

<file path=xl/ctrlProps/ctrlProp59.xml><?xml version="1.0" encoding="utf-8"?>
<formControlPr xmlns="http://schemas.microsoft.com/office/spreadsheetml/2009/9/main" objectType="CheckBox" fmlaLink="$D$57" noThreeD="1"/>
</file>

<file path=xl/ctrlProps/ctrlProp6.xml><?xml version="1.0" encoding="utf-8"?>
<formControlPr xmlns="http://schemas.microsoft.com/office/spreadsheetml/2009/9/main" objectType="CheckBox" fmlaLink="#REF!" noThreeD="1"/>
</file>

<file path=xl/ctrlProps/ctrlProp60.xml><?xml version="1.0" encoding="utf-8"?>
<formControlPr xmlns="http://schemas.microsoft.com/office/spreadsheetml/2009/9/main" objectType="CheckBox" fmlaLink="$D$70" noThreeD="1"/>
</file>

<file path=xl/ctrlProps/ctrlProp61.xml><?xml version="1.0" encoding="utf-8"?>
<formControlPr xmlns="http://schemas.microsoft.com/office/spreadsheetml/2009/9/main" objectType="CheckBox" fmlaLink="$D$71" noThreeD="1"/>
</file>

<file path=xl/ctrlProps/ctrlProp62.xml><?xml version="1.0" encoding="utf-8"?>
<formControlPr xmlns="http://schemas.microsoft.com/office/spreadsheetml/2009/9/main" objectType="CheckBox" fmlaLink="$D$72" noThreeD="1"/>
</file>

<file path=xl/ctrlProps/ctrlProp63.xml><?xml version="1.0" encoding="utf-8"?>
<formControlPr xmlns="http://schemas.microsoft.com/office/spreadsheetml/2009/9/main" objectType="CheckBox" fmlaLink="$D$18" noThreeD="1"/>
</file>

<file path=xl/ctrlProps/ctrlProp64.xml><?xml version="1.0" encoding="utf-8"?>
<formControlPr xmlns="http://schemas.microsoft.com/office/spreadsheetml/2009/9/main" objectType="CheckBox" fmlaLink="$D$19" noThreeD="1"/>
</file>

<file path=xl/ctrlProps/ctrlProp65.xml><?xml version="1.0" encoding="utf-8"?>
<formControlPr xmlns="http://schemas.microsoft.com/office/spreadsheetml/2009/9/main" objectType="CheckBox" fmlaLink="$D$20" noThreeD="1"/>
</file>

<file path=xl/ctrlProps/ctrlProp66.xml><?xml version="1.0" encoding="utf-8"?>
<formControlPr xmlns="http://schemas.microsoft.com/office/spreadsheetml/2009/9/main" objectType="CheckBox" fmlaLink="$D$21" noThreeD="1"/>
</file>

<file path=xl/ctrlProps/ctrlProp67.xml><?xml version="1.0" encoding="utf-8"?>
<formControlPr xmlns="http://schemas.microsoft.com/office/spreadsheetml/2009/9/main" objectType="CheckBox" fmlaLink="$D$22" noThreeD="1"/>
</file>

<file path=xl/ctrlProps/ctrlProp68.xml><?xml version="1.0" encoding="utf-8"?>
<formControlPr xmlns="http://schemas.microsoft.com/office/spreadsheetml/2009/9/main" objectType="CheckBox" fmlaLink="$D$23" noThreeD="1"/>
</file>

<file path=xl/ctrlProps/ctrlProp69.xml><?xml version="1.0" encoding="utf-8"?>
<formControlPr xmlns="http://schemas.microsoft.com/office/spreadsheetml/2009/9/main" objectType="CheckBox" fmlaLink="$D$24" noThreeD="1"/>
</file>

<file path=xl/ctrlProps/ctrlProp7.xml><?xml version="1.0" encoding="utf-8"?>
<formControlPr xmlns="http://schemas.microsoft.com/office/spreadsheetml/2009/9/main" objectType="CheckBox" fmlaLink="#REF!" noThreeD="1"/>
</file>

<file path=xl/ctrlProps/ctrlProp70.xml><?xml version="1.0" encoding="utf-8"?>
<formControlPr xmlns="http://schemas.microsoft.com/office/spreadsheetml/2009/9/main" objectType="CheckBox" fmlaLink="$D$25" noThreeD="1"/>
</file>

<file path=xl/ctrlProps/ctrlProp71.xml><?xml version="1.0" encoding="utf-8"?>
<formControlPr xmlns="http://schemas.microsoft.com/office/spreadsheetml/2009/9/main" objectType="CheckBox" fmlaLink="$D$26" noThreeD="1"/>
</file>

<file path=xl/ctrlProps/ctrlProp72.xml><?xml version="1.0" encoding="utf-8"?>
<formControlPr xmlns="http://schemas.microsoft.com/office/spreadsheetml/2009/9/main" objectType="CheckBox" fmlaLink="$D$27" noThreeD="1"/>
</file>

<file path=xl/ctrlProps/ctrlProp73.xml><?xml version="1.0" encoding="utf-8"?>
<formControlPr xmlns="http://schemas.microsoft.com/office/spreadsheetml/2009/9/main" objectType="CheckBox" fmlaLink="$D$28" noThreeD="1"/>
</file>

<file path=xl/ctrlProps/ctrlProp74.xml><?xml version="1.0" encoding="utf-8"?>
<formControlPr xmlns="http://schemas.microsoft.com/office/spreadsheetml/2009/9/main" objectType="CheckBox" fmlaLink="$D$29" noThreeD="1"/>
</file>

<file path=xl/ctrlProps/ctrlProp75.xml><?xml version="1.0" encoding="utf-8"?>
<formControlPr xmlns="http://schemas.microsoft.com/office/spreadsheetml/2009/9/main" objectType="CheckBox" fmlaLink="$D$58" noThreeD="1"/>
</file>

<file path=xl/ctrlProps/ctrlProp76.xml><?xml version="1.0" encoding="utf-8"?>
<formControlPr xmlns="http://schemas.microsoft.com/office/spreadsheetml/2009/9/main" objectType="CheckBox" fmlaLink="$D$59" noThreeD="1"/>
</file>

<file path=xl/ctrlProps/ctrlProp77.xml><?xml version="1.0" encoding="utf-8"?>
<formControlPr xmlns="http://schemas.microsoft.com/office/spreadsheetml/2009/9/main" objectType="CheckBox" fmlaLink="$D$60" noThreeD="1"/>
</file>

<file path=xl/ctrlProps/ctrlProp78.xml><?xml version="1.0" encoding="utf-8"?>
<formControlPr xmlns="http://schemas.microsoft.com/office/spreadsheetml/2009/9/main" objectType="CheckBox" fmlaLink="$D$61" noThreeD="1"/>
</file>

<file path=xl/ctrlProps/ctrlProp79.xml><?xml version="1.0" encoding="utf-8"?>
<formControlPr xmlns="http://schemas.microsoft.com/office/spreadsheetml/2009/9/main" objectType="CheckBox" fmlaLink="$D$62" noThreeD="1"/>
</file>

<file path=xl/ctrlProps/ctrlProp8.xml><?xml version="1.0" encoding="utf-8"?>
<formControlPr xmlns="http://schemas.microsoft.com/office/spreadsheetml/2009/9/main" objectType="CheckBox" fmlaLink="#REF!" noThreeD="1"/>
</file>

<file path=xl/ctrlProps/ctrlProp80.xml><?xml version="1.0" encoding="utf-8"?>
<formControlPr xmlns="http://schemas.microsoft.com/office/spreadsheetml/2009/9/main" objectType="CheckBox" fmlaLink="$D$63" noThreeD="1"/>
</file>

<file path=xl/ctrlProps/ctrlProp81.xml><?xml version="1.0" encoding="utf-8"?>
<formControlPr xmlns="http://schemas.microsoft.com/office/spreadsheetml/2009/9/main" objectType="CheckBox" fmlaLink="$D$64" noThreeD="1"/>
</file>

<file path=xl/ctrlProps/ctrlProp82.xml><?xml version="1.0" encoding="utf-8"?>
<formControlPr xmlns="http://schemas.microsoft.com/office/spreadsheetml/2009/9/main" objectType="CheckBox" fmlaLink="$D$65" noThreeD="1"/>
</file>

<file path=xl/ctrlProps/ctrlProp83.xml><?xml version="1.0" encoding="utf-8"?>
<formControlPr xmlns="http://schemas.microsoft.com/office/spreadsheetml/2009/9/main" objectType="CheckBox" fmlaLink="$D$66" noThreeD="1"/>
</file>

<file path=xl/ctrlProps/ctrlProp84.xml><?xml version="1.0" encoding="utf-8"?>
<formControlPr xmlns="http://schemas.microsoft.com/office/spreadsheetml/2009/9/main" objectType="CheckBox" fmlaLink="$D$67" noThreeD="1"/>
</file>

<file path=xl/ctrlProps/ctrlProp85.xml><?xml version="1.0" encoding="utf-8"?>
<formControlPr xmlns="http://schemas.microsoft.com/office/spreadsheetml/2009/9/main" objectType="CheckBox" fmlaLink="$D$68" noThreeD="1"/>
</file>

<file path=xl/ctrlProps/ctrlProp86.xml><?xml version="1.0" encoding="utf-8"?>
<formControlPr xmlns="http://schemas.microsoft.com/office/spreadsheetml/2009/9/main" objectType="CheckBox" fmlaLink="$D$69" noThreeD="1"/>
</file>

<file path=xl/ctrlProps/ctrlProp87.xml><?xml version="1.0" encoding="utf-8"?>
<formControlPr xmlns="http://schemas.microsoft.com/office/spreadsheetml/2009/9/main" objectType="CheckBox" fmlaLink="$D$59" noThreeD="1"/>
</file>

<file path=xl/ctrlProps/ctrlProp88.xml><?xml version="1.0" encoding="utf-8"?>
<formControlPr xmlns="http://schemas.microsoft.com/office/spreadsheetml/2009/9/main" objectType="CheckBox" fmlaLink="$D$60" noThreeD="1"/>
</file>

<file path=xl/ctrlProps/ctrlProp89.xml><?xml version="1.0" encoding="utf-8"?>
<formControlPr xmlns="http://schemas.microsoft.com/office/spreadsheetml/2009/9/main" objectType="CheckBox" fmlaLink="$D$61" noThreeD="1"/>
</file>

<file path=xl/ctrlProps/ctrlProp9.xml><?xml version="1.0" encoding="utf-8"?>
<formControlPr xmlns="http://schemas.microsoft.com/office/spreadsheetml/2009/9/main" objectType="CheckBox" checked="Checked" fmlaLink="#REF!" noThreeD="1"/>
</file>

<file path=xl/ctrlProps/ctrlProp90.xml><?xml version="1.0" encoding="utf-8"?>
<formControlPr xmlns="http://schemas.microsoft.com/office/spreadsheetml/2009/9/main" objectType="CheckBox" fmlaLink="$D$62" noThreeD="1"/>
</file>

<file path=xl/ctrlProps/ctrlProp91.xml><?xml version="1.0" encoding="utf-8"?>
<formControlPr xmlns="http://schemas.microsoft.com/office/spreadsheetml/2009/9/main" objectType="CheckBox" fmlaLink="$D$63" noThreeD="1"/>
</file>

<file path=xl/ctrlProps/ctrlProp92.xml><?xml version="1.0" encoding="utf-8"?>
<formControlPr xmlns="http://schemas.microsoft.com/office/spreadsheetml/2009/9/main" objectType="CheckBox" fmlaLink="$D$64" noThreeD="1"/>
</file>

<file path=xl/ctrlProps/ctrlProp93.xml><?xml version="1.0" encoding="utf-8"?>
<formControlPr xmlns="http://schemas.microsoft.com/office/spreadsheetml/2009/9/main" objectType="CheckBox" fmlaLink="$D$65" noThreeD="1"/>
</file>

<file path=xl/ctrlProps/ctrlProp94.xml><?xml version="1.0" encoding="utf-8"?>
<formControlPr xmlns="http://schemas.microsoft.com/office/spreadsheetml/2009/9/main" objectType="CheckBox" fmlaLink="$D$66" noThreeD="1"/>
</file>

<file path=xl/ctrlProps/ctrlProp95.xml><?xml version="1.0" encoding="utf-8"?>
<formControlPr xmlns="http://schemas.microsoft.com/office/spreadsheetml/2009/9/main" objectType="CheckBox" fmlaLink="$D$13" noThreeD="1"/>
</file>

<file path=xl/ctrlProps/ctrlProp96.xml><?xml version="1.0" encoding="utf-8"?>
<formControlPr xmlns="http://schemas.microsoft.com/office/spreadsheetml/2009/9/main" objectType="CheckBox" fmlaLink="$D$15" noThreeD="1"/>
</file>

<file path=xl/ctrlProps/ctrlProp97.xml><?xml version="1.0" encoding="utf-8"?>
<formControlPr xmlns="http://schemas.microsoft.com/office/spreadsheetml/2009/9/main" objectType="CheckBox" fmlaLink="$D$14" noThreeD="1"/>
</file>

<file path=xl/ctrlProps/ctrlProp98.xml><?xml version="1.0" encoding="utf-8"?>
<formControlPr xmlns="http://schemas.microsoft.com/office/spreadsheetml/2009/9/main" objectType="CheckBox" fmlaLink="$D$16" noThreeD="1"/>
</file>

<file path=xl/ctrlProps/ctrlProp99.xml><?xml version="1.0" encoding="utf-8"?>
<formControlPr xmlns="http://schemas.microsoft.com/office/spreadsheetml/2009/9/main" objectType="CheckBox" fmlaLink="$D$17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180975</xdr:rowOff>
        </xdr:from>
        <xdr:to>
          <xdr:col>3</xdr:col>
          <xdr:colOff>704850</xdr:colOff>
          <xdr:row>13</xdr:row>
          <xdr:rowOff>19050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8829AE56-67A6-416F-A802-DD3A45A3D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180975</xdr:rowOff>
        </xdr:from>
        <xdr:to>
          <xdr:col>3</xdr:col>
          <xdr:colOff>704850</xdr:colOff>
          <xdr:row>15</xdr:row>
          <xdr:rowOff>19050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C6DD1A81-73FB-4B95-9ADE-6F4F980E7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180975</xdr:rowOff>
        </xdr:from>
        <xdr:to>
          <xdr:col>3</xdr:col>
          <xdr:colOff>704850</xdr:colOff>
          <xdr:row>14</xdr:row>
          <xdr:rowOff>19050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C9CBD306-4AF0-4041-81B1-0CF155EEE7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3</xdr:col>
          <xdr:colOff>704850</xdr:colOff>
          <xdr:row>16</xdr:row>
          <xdr:rowOff>19050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452C3E56-366E-418E-8E33-F27721BCFD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190500</xdr:rowOff>
        </xdr:from>
        <xdr:to>
          <xdr:col>3</xdr:col>
          <xdr:colOff>704850</xdr:colOff>
          <xdr:row>17</xdr:row>
          <xdr:rowOff>38100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5F70AF95-192D-487B-BB98-109564B74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2D8C989C-8FAF-49A1-8205-73B75F95B9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0</xdr:rowOff>
        </xdr:from>
        <xdr:to>
          <xdr:col>2</xdr:col>
          <xdr:colOff>695325</xdr:colOff>
          <xdr:row>18</xdr:row>
          <xdr:rowOff>28575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B94308D4-EA25-4CF0-8DFD-694CFD2F5F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17</xdr:row>
          <xdr:rowOff>0</xdr:rowOff>
        </xdr:from>
        <xdr:to>
          <xdr:col>2</xdr:col>
          <xdr:colOff>695325</xdr:colOff>
          <xdr:row>18</xdr:row>
          <xdr:rowOff>38100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1E76E2F8-3136-4E41-9DEE-FDD054477F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38100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80B6BF8F-AEC4-41A7-BFDB-21ECA9874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FF7B9303-BC17-4334-A3D7-06206F1636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3759735E-E987-4F36-A56D-E4879C337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38100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CA2EB29-90E8-494F-8ED5-297758026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EFBC8E37-7063-48D1-ABF8-AFF7D0F853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B1A80631-2763-4A78-A14F-C7D65339ED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9B440744-EEF2-4294-A303-BFCD4A5AED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17</xdr:row>
          <xdr:rowOff>0</xdr:rowOff>
        </xdr:from>
        <xdr:to>
          <xdr:col>2</xdr:col>
          <xdr:colOff>676275</xdr:colOff>
          <xdr:row>18</xdr:row>
          <xdr:rowOff>38100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8D512CF1-3045-48CE-94BF-D1B46CD3F6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16</xdr:row>
          <xdr:rowOff>190500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6A97790B-F761-47D7-993E-5DD05A4679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A5BF3E35-F11C-442D-952F-7F6049768A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3413A6AE-1D05-46CC-A771-C234B3B79C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E4283ECE-3BD1-4C8D-8817-F54D3D6DD3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2611CDF0-F38A-427E-99AB-B33D2882C8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7B4C950E-7E77-4FCC-B6A5-C0DB9D1904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A84816FB-741C-440D-8745-2A969E4A2B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3720BF10-7AC6-46D3-84A1-62EBD5D76D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D08641DA-5CB2-4AD7-A44A-8BC2BD93CB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8F44082C-980A-4DAE-82A9-2C9B96D00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59D45DBF-6413-448B-8BA4-BCEE51D147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17</xdr:row>
          <xdr:rowOff>0</xdr:rowOff>
        </xdr:from>
        <xdr:to>
          <xdr:col>2</xdr:col>
          <xdr:colOff>704850</xdr:colOff>
          <xdr:row>18</xdr:row>
          <xdr:rowOff>38100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5EA645F0-8689-4261-953B-E24FF3F512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69A7703C-7381-4A67-ADDC-FD2A384F3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264A112D-F6AB-4D65-B3C4-09A90F107B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6034FDB8-6EFC-41D3-9BA1-2FA157A4D1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8EDD3A1-92E6-4B61-869F-70FF2B2AE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B36F4A11-2197-4977-ADC5-0D306DED8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CAF381BC-5922-4FA7-830B-C57E96CEF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167C6C64-0583-4890-8BB7-8418DC73C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E4A7C814-CF17-461D-9AE8-8D91D364A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4E3595A3-0C03-4018-AF74-14890F2C9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17B1BA7D-5BE8-4154-9124-72401650B9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D9D2FA73-4C8C-4B55-8797-E188AB6A4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6093815D-6FAA-4BE9-8FE6-9F58504A8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C0C2BD97-212F-4964-9B66-FFAB0429CA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9485C7B1-770A-4E14-9922-DB285CD0CD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D094629-C5F5-4BDF-9DF8-D8C632D4B3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26E6A6A1-E5ED-4625-989D-42B95F9A83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1E3284FC-C3A1-4AA6-8789-DE3BE882B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361950</xdr:colOff>
          <xdr:row>17</xdr:row>
          <xdr:rowOff>0</xdr:rowOff>
        </xdr:from>
        <xdr:to>
          <xdr:col>2</xdr:col>
          <xdr:colOff>676275</xdr:colOff>
          <xdr:row>18</xdr:row>
          <xdr:rowOff>28575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F05676AF-EDDA-4C66-AD05-2979739C5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104775</xdr:colOff>
      <xdr:row>0</xdr:row>
      <xdr:rowOff>124764</xdr:rowOff>
    </xdr:from>
    <xdr:to>
      <xdr:col>2</xdr:col>
      <xdr:colOff>476250</xdr:colOff>
      <xdr:row>3</xdr:row>
      <xdr:rowOff>112690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54880E8-072D-47C8-9E6D-BBE6DF636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4764"/>
          <a:ext cx="1238250" cy="749926"/>
        </a:xfrm>
        <a:prstGeom prst="rect">
          <a:avLst/>
        </a:prstGeom>
      </xdr:spPr>
    </xdr:pic>
    <xdr:clientData/>
  </xdr:twoCellAnchor>
  <xdr:twoCellAnchor>
    <xdr:from>
      <xdr:col>1</xdr:col>
      <xdr:colOff>600075</xdr:colOff>
      <xdr:row>6</xdr:row>
      <xdr:rowOff>180975</xdr:rowOff>
    </xdr:from>
    <xdr:to>
      <xdr:col>2</xdr:col>
      <xdr:colOff>209550</xdr:colOff>
      <xdr:row>12</xdr:row>
      <xdr:rowOff>171450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71348AE8-6B58-4637-92DC-7DE1C7B3BC06}"/>
            </a:ext>
          </a:extLst>
        </xdr:cNvPr>
        <xdr:cNvCxnSpPr/>
      </xdr:nvCxnSpPr>
      <xdr:spPr>
        <a:xfrm flipH="1">
          <a:off x="676275" y="1552575"/>
          <a:ext cx="476250" cy="11334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9</xdr:row>
      <xdr:rowOff>9525</xdr:rowOff>
    </xdr:from>
    <xdr:to>
      <xdr:col>3</xdr:col>
      <xdr:colOff>38100</xdr:colOff>
      <xdr:row>13</xdr:row>
      <xdr:rowOff>9525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B8FB0D6B-8877-4773-AEBF-AA9365FA8913}"/>
            </a:ext>
          </a:extLst>
        </xdr:cNvPr>
        <xdr:cNvCxnSpPr/>
      </xdr:nvCxnSpPr>
      <xdr:spPr>
        <a:xfrm flipH="1">
          <a:off x="1533525" y="1924050"/>
          <a:ext cx="466725" cy="7905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14</xdr:row>
      <xdr:rowOff>100012</xdr:rowOff>
    </xdr:from>
    <xdr:to>
      <xdr:col>3</xdr:col>
      <xdr:colOff>400050</xdr:colOff>
      <xdr:row>18</xdr:row>
      <xdr:rowOff>14287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18B6697-AB08-4BB9-8327-C74AA4F06D1F}"/>
            </a:ext>
          </a:extLst>
        </xdr:cNvPr>
        <xdr:cNvCxnSpPr>
          <a:endCxn id="20482" idx="1"/>
        </xdr:cNvCxnSpPr>
      </xdr:nvCxnSpPr>
      <xdr:spPr>
        <a:xfrm flipV="1">
          <a:off x="1485900" y="2995612"/>
          <a:ext cx="876300" cy="676275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828675</xdr:colOff>
      <xdr:row>16</xdr:row>
      <xdr:rowOff>9525</xdr:rowOff>
    </xdr:from>
    <xdr:to>
      <xdr:col>6</xdr:col>
      <xdr:colOff>361950</xdr:colOff>
      <xdr:row>18</xdr:row>
      <xdr:rowOff>14287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EC8CEFCD-5BBE-4A7D-B457-86FE0D9FEBC3}"/>
            </a:ext>
          </a:extLst>
        </xdr:cNvPr>
        <xdr:cNvCxnSpPr/>
      </xdr:nvCxnSpPr>
      <xdr:spPr>
        <a:xfrm flipV="1">
          <a:off x="4581525" y="3286125"/>
          <a:ext cx="1009650" cy="38576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752475</xdr:colOff>
      <xdr:row>15</xdr:row>
      <xdr:rowOff>47625</xdr:rowOff>
    </xdr:from>
    <xdr:to>
      <xdr:col>7</xdr:col>
      <xdr:colOff>1000125</xdr:colOff>
      <xdr:row>18</xdr:row>
      <xdr:rowOff>180975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7EC12390-5F69-4CB4-A956-132A746A13BD}"/>
            </a:ext>
          </a:extLst>
        </xdr:cNvPr>
        <xdr:cNvCxnSpPr/>
      </xdr:nvCxnSpPr>
      <xdr:spPr>
        <a:xfrm flipH="1" flipV="1">
          <a:off x="7286625" y="3133725"/>
          <a:ext cx="247650" cy="7048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295275</xdr:colOff>
      <xdr:row>21</xdr:row>
      <xdr:rowOff>114300</xdr:rowOff>
    </xdr:from>
    <xdr:to>
      <xdr:col>5</xdr:col>
      <xdr:colOff>0</xdr:colOff>
      <xdr:row>26</xdr:row>
      <xdr:rowOff>38100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B3115C-8870-4FFF-AAAA-529CF6F29BFE}"/>
            </a:ext>
          </a:extLst>
        </xdr:cNvPr>
        <xdr:cNvCxnSpPr/>
      </xdr:nvCxnSpPr>
      <xdr:spPr>
        <a:xfrm flipH="1">
          <a:off x="2981325" y="4714875"/>
          <a:ext cx="466725" cy="8953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647700</xdr:colOff>
      <xdr:row>26</xdr:row>
      <xdr:rowOff>152400</xdr:rowOff>
    </xdr:from>
    <xdr:to>
      <xdr:col>7</xdr:col>
      <xdr:colOff>38100</xdr:colOff>
      <xdr:row>34</xdr:row>
      <xdr:rowOff>19050</xdr:rowOff>
    </xdr:to>
    <xdr:cxnSp macro="">
      <xdr:nvCxnSpPr>
        <xdr:cNvPr id="15" name="Connecteur droit avec flèche 14">
          <a:extLst>
            <a:ext uri="{FF2B5EF4-FFF2-40B4-BE49-F238E27FC236}">
              <a16:creationId xmlns:a16="http://schemas.microsoft.com/office/drawing/2014/main" id="{0CCCE6CB-D72E-4FAE-819A-2BDB57778E96}"/>
            </a:ext>
          </a:extLst>
        </xdr:cNvPr>
        <xdr:cNvCxnSpPr/>
      </xdr:nvCxnSpPr>
      <xdr:spPr>
        <a:xfrm flipH="1" flipV="1">
          <a:off x="5876925" y="5353050"/>
          <a:ext cx="695325" cy="1428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180975</xdr:rowOff>
        </xdr:from>
        <xdr:to>
          <xdr:col>3</xdr:col>
          <xdr:colOff>704850</xdr:colOff>
          <xdr:row>13</xdr:row>
          <xdr:rowOff>19050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D2DA18C4-2EE5-4C00-ADB2-CC6BED48C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180975</xdr:rowOff>
        </xdr:from>
        <xdr:to>
          <xdr:col>3</xdr:col>
          <xdr:colOff>704850</xdr:colOff>
          <xdr:row>15</xdr:row>
          <xdr:rowOff>19050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653AF2F9-3120-45C7-A374-4438B9868E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180975</xdr:rowOff>
        </xdr:from>
        <xdr:to>
          <xdr:col>3</xdr:col>
          <xdr:colOff>704850</xdr:colOff>
          <xdr:row>14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68EC1563-0531-4C9D-B98D-4B0D4EE73B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3</xdr:col>
          <xdr:colOff>704850</xdr:colOff>
          <xdr:row>16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B48062C2-E9EB-4CA7-A999-5631D6010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190500</xdr:rowOff>
        </xdr:from>
        <xdr:to>
          <xdr:col>3</xdr:col>
          <xdr:colOff>704850</xdr:colOff>
          <xdr:row>17</xdr:row>
          <xdr:rowOff>38100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39C9B47-9B15-480F-A6C7-714FF9579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28</xdr:row>
          <xdr:rowOff>171450</xdr:rowOff>
        </xdr:from>
        <xdr:to>
          <xdr:col>3</xdr:col>
          <xdr:colOff>704850</xdr:colOff>
          <xdr:row>30</xdr:row>
          <xdr:rowOff>19050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8F09AA5A-941B-4B5A-9AF0-45B226AE78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29</xdr:row>
          <xdr:rowOff>180975</xdr:rowOff>
        </xdr:from>
        <xdr:to>
          <xdr:col>3</xdr:col>
          <xdr:colOff>695325</xdr:colOff>
          <xdr:row>31</xdr:row>
          <xdr:rowOff>19050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71D35EAE-2FC6-4A46-9550-39D667C70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30</xdr:row>
          <xdr:rowOff>180975</xdr:rowOff>
        </xdr:from>
        <xdr:to>
          <xdr:col>3</xdr:col>
          <xdr:colOff>695325</xdr:colOff>
          <xdr:row>32</xdr:row>
          <xdr:rowOff>19050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FDDFE7E8-FB2D-4586-9D3E-B65EA0969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51</xdr:row>
          <xdr:rowOff>180975</xdr:rowOff>
        </xdr:from>
        <xdr:to>
          <xdr:col>3</xdr:col>
          <xdr:colOff>676275</xdr:colOff>
          <xdr:row>53</xdr:row>
          <xdr:rowOff>19050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F8EDBE27-7909-4A24-A8C9-FFC48FCB58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52</xdr:row>
          <xdr:rowOff>180975</xdr:rowOff>
        </xdr:from>
        <xdr:to>
          <xdr:col>3</xdr:col>
          <xdr:colOff>676275</xdr:colOff>
          <xdr:row>54</xdr:row>
          <xdr:rowOff>19050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96985830-38F5-4257-8BB3-FD193AE79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53</xdr:row>
          <xdr:rowOff>171450</xdr:rowOff>
        </xdr:from>
        <xdr:to>
          <xdr:col>3</xdr:col>
          <xdr:colOff>676275</xdr:colOff>
          <xdr:row>55</xdr:row>
          <xdr:rowOff>9525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11022450-6375-4E9A-9FCC-5AF18FF7F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0</xdr:rowOff>
        </xdr:from>
        <xdr:to>
          <xdr:col>3</xdr:col>
          <xdr:colOff>676275</xdr:colOff>
          <xdr:row>56</xdr:row>
          <xdr:rowOff>38100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D03BDD73-EFA8-4638-8833-CF2BC037A3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171450</xdr:rowOff>
        </xdr:from>
        <xdr:to>
          <xdr:col>3</xdr:col>
          <xdr:colOff>676275</xdr:colOff>
          <xdr:row>57</xdr:row>
          <xdr:rowOff>9525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7B6697A8-B2C8-4C95-813B-5DB11F5510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68</xdr:row>
          <xdr:rowOff>161925</xdr:rowOff>
        </xdr:from>
        <xdr:to>
          <xdr:col>3</xdr:col>
          <xdr:colOff>676275</xdr:colOff>
          <xdr:row>70</xdr:row>
          <xdr:rowOff>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4B380222-7E3E-4259-AE68-84D1926E33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69</xdr:row>
          <xdr:rowOff>171450</xdr:rowOff>
        </xdr:from>
        <xdr:to>
          <xdr:col>3</xdr:col>
          <xdr:colOff>676275</xdr:colOff>
          <xdr:row>71</xdr:row>
          <xdr:rowOff>9525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3BF71CF6-5A0A-456F-B92B-06AB586DC8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71</xdr:row>
          <xdr:rowOff>0</xdr:rowOff>
        </xdr:from>
        <xdr:to>
          <xdr:col>3</xdr:col>
          <xdr:colOff>676275</xdr:colOff>
          <xdr:row>72</xdr:row>
          <xdr:rowOff>28575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B3D00AB7-636A-4D45-883C-796B69211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190500</xdr:rowOff>
        </xdr:from>
        <xdr:to>
          <xdr:col>3</xdr:col>
          <xdr:colOff>704850</xdr:colOff>
          <xdr:row>18</xdr:row>
          <xdr:rowOff>38100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BF907487-70B4-47B6-8CCB-EE1BACC8A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190500</xdr:rowOff>
        </xdr:from>
        <xdr:to>
          <xdr:col>3</xdr:col>
          <xdr:colOff>704850</xdr:colOff>
          <xdr:row>19</xdr:row>
          <xdr:rowOff>38100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2FD03805-47FE-4313-82AB-3A2CA977C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190500</xdr:rowOff>
        </xdr:from>
        <xdr:to>
          <xdr:col>3</xdr:col>
          <xdr:colOff>704850</xdr:colOff>
          <xdr:row>20</xdr:row>
          <xdr:rowOff>38100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55577DDE-59D5-47D8-A0F9-980D2B1A8C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190500</xdr:rowOff>
        </xdr:from>
        <xdr:to>
          <xdr:col>3</xdr:col>
          <xdr:colOff>704850</xdr:colOff>
          <xdr:row>21</xdr:row>
          <xdr:rowOff>38100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B479F87F-D3DA-4073-A716-21CE70DE6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190500</xdr:rowOff>
        </xdr:from>
        <xdr:to>
          <xdr:col>3</xdr:col>
          <xdr:colOff>704850</xdr:colOff>
          <xdr:row>22</xdr:row>
          <xdr:rowOff>38100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88C0D5C3-66A2-4F44-8C0A-6B940F364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190500</xdr:rowOff>
        </xdr:from>
        <xdr:to>
          <xdr:col>3</xdr:col>
          <xdr:colOff>704850</xdr:colOff>
          <xdr:row>23</xdr:row>
          <xdr:rowOff>38100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3A7371D8-3DA0-465F-BEA2-BF24A002CD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190500</xdr:rowOff>
        </xdr:from>
        <xdr:to>
          <xdr:col>3</xdr:col>
          <xdr:colOff>704850</xdr:colOff>
          <xdr:row>24</xdr:row>
          <xdr:rowOff>38100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EFC9166-CD26-46BF-82D3-00E220F47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190500</xdr:rowOff>
        </xdr:from>
        <xdr:to>
          <xdr:col>3</xdr:col>
          <xdr:colOff>704850</xdr:colOff>
          <xdr:row>25</xdr:row>
          <xdr:rowOff>38100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2AE9B585-D1D8-4EF8-8927-AC30EDD85B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190500</xdr:rowOff>
        </xdr:from>
        <xdr:to>
          <xdr:col>3</xdr:col>
          <xdr:colOff>704850</xdr:colOff>
          <xdr:row>26</xdr:row>
          <xdr:rowOff>38100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EA6DA96A-9B84-4798-9AEF-F7A446230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190500</xdr:rowOff>
        </xdr:from>
        <xdr:to>
          <xdr:col>3</xdr:col>
          <xdr:colOff>704850</xdr:colOff>
          <xdr:row>27</xdr:row>
          <xdr:rowOff>38100</xdr:rowOff>
        </xdr:to>
        <xdr:sp macro="" textlink="">
          <xdr:nvSpPr>
            <xdr:cNvPr id="19482" name="Check Box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43837014-7F98-41D7-86A6-6C143AB77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190500</xdr:rowOff>
        </xdr:from>
        <xdr:to>
          <xdr:col>3</xdr:col>
          <xdr:colOff>704850</xdr:colOff>
          <xdr:row>28</xdr:row>
          <xdr:rowOff>38100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37FE545-246E-48DE-8016-F45A28D0E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190500</xdr:rowOff>
        </xdr:from>
        <xdr:to>
          <xdr:col>3</xdr:col>
          <xdr:colOff>704850</xdr:colOff>
          <xdr:row>29</xdr:row>
          <xdr:rowOff>38100</xdr:rowOff>
        </xdr:to>
        <xdr:sp macro="" textlink="">
          <xdr:nvSpPr>
            <xdr:cNvPr id="19484" name="Check Box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D8326738-9AF2-45F8-BA52-ADC35AA22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56</xdr:row>
          <xdr:rowOff>171450</xdr:rowOff>
        </xdr:from>
        <xdr:to>
          <xdr:col>3</xdr:col>
          <xdr:colOff>676275</xdr:colOff>
          <xdr:row>58</xdr:row>
          <xdr:rowOff>9525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F9F6930D-4BFC-4E73-A4D2-8674E21D66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57</xdr:row>
          <xdr:rowOff>171450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2BF55255-8148-4793-A5ED-D368867070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171450</xdr:rowOff>
        </xdr:from>
        <xdr:to>
          <xdr:col>3</xdr:col>
          <xdr:colOff>676275</xdr:colOff>
          <xdr:row>60</xdr:row>
          <xdr:rowOff>9525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E24D7FAB-07EE-4B3F-AF23-EBB7849916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20A8BFF8-0159-47D2-BBD9-BCDABA591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171450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ACD3C7A5-D53F-4CFE-BFCD-98B4E113BE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9680E21E-1738-40E4-BB02-73BF9AC227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171450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515D57C1-1F44-4A80-9144-C5A0BA72E9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B228CF13-1AF6-4977-95FC-9B16DE9665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7B509151-F4C6-48B6-B99C-778BCF401D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65</xdr:row>
          <xdr:rowOff>171450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9494" name="Check Box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B8BC5B70-DE16-46D6-BBFD-A6306C8755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66</xdr:row>
          <xdr:rowOff>171450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9495" name="Check Box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F39AB414-9A9E-4F8F-A5F4-FD8E02FC50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67</xdr:row>
          <xdr:rowOff>171450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9496" name="Check Box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11BC960D-1434-4260-BA38-A3D169C66B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57</xdr:row>
          <xdr:rowOff>171450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9497" name="Check Box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54F6C40B-581E-41E9-A5D2-AAB332711A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171450</xdr:rowOff>
        </xdr:from>
        <xdr:to>
          <xdr:col>3</xdr:col>
          <xdr:colOff>676275</xdr:colOff>
          <xdr:row>60</xdr:row>
          <xdr:rowOff>9525</xdr:rowOff>
        </xdr:to>
        <xdr:sp macro="" textlink="">
          <xdr:nvSpPr>
            <xdr:cNvPr id="19498" name="Check Box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54B57B3A-43A9-495D-AB3E-C05F9D132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9499" name="Check Box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AE92B21C-BB8E-474C-90BE-9663549E4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171450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D4B12EB2-3E95-4B8B-BB01-8DD93235D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9AA5AA87-9056-4463-959E-42E9A257B0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171450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9502" name="Check Box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D89666DE-704E-439F-87BC-661B9B63C5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629BBCA9-147F-4FE3-B911-197CC9E5E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4F2489D1-40F4-4DFF-AD6C-A70E3458B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104775</xdr:colOff>
      <xdr:row>0</xdr:row>
      <xdr:rowOff>124764</xdr:rowOff>
    </xdr:from>
    <xdr:to>
      <xdr:col>2</xdr:col>
      <xdr:colOff>476250</xdr:colOff>
      <xdr:row>3</xdr:row>
      <xdr:rowOff>112690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7DF939-49AC-466C-BCA8-44E59D555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4764"/>
          <a:ext cx="1238250" cy="749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11</xdr:row>
          <xdr:rowOff>180975</xdr:rowOff>
        </xdr:from>
        <xdr:to>
          <xdr:col>3</xdr:col>
          <xdr:colOff>704850</xdr:colOff>
          <xdr:row>13</xdr:row>
          <xdr:rowOff>19050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2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13</xdr:row>
          <xdr:rowOff>180975</xdr:rowOff>
        </xdr:from>
        <xdr:to>
          <xdr:col>3</xdr:col>
          <xdr:colOff>704850</xdr:colOff>
          <xdr:row>15</xdr:row>
          <xdr:rowOff>19050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2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12</xdr:row>
          <xdr:rowOff>180975</xdr:rowOff>
        </xdr:from>
        <xdr:to>
          <xdr:col>3</xdr:col>
          <xdr:colOff>704850</xdr:colOff>
          <xdr:row>14</xdr:row>
          <xdr:rowOff>19050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2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14</xdr:row>
          <xdr:rowOff>180975</xdr:rowOff>
        </xdr:from>
        <xdr:to>
          <xdr:col>3</xdr:col>
          <xdr:colOff>704850</xdr:colOff>
          <xdr:row>16</xdr:row>
          <xdr:rowOff>19050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2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15</xdr:row>
          <xdr:rowOff>190500</xdr:rowOff>
        </xdr:from>
        <xdr:to>
          <xdr:col>3</xdr:col>
          <xdr:colOff>704850</xdr:colOff>
          <xdr:row>17</xdr:row>
          <xdr:rowOff>38100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2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28</xdr:row>
          <xdr:rowOff>171450</xdr:rowOff>
        </xdr:from>
        <xdr:to>
          <xdr:col>3</xdr:col>
          <xdr:colOff>704850</xdr:colOff>
          <xdr:row>30</xdr:row>
          <xdr:rowOff>19050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2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29</xdr:row>
          <xdr:rowOff>180975</xdr:rowOff>
        </xdr:from>
        <xdr:to>
          <xdr:col>3</xdr:col>
          <xdr:colOff>695325</xdr:colOff>
          <xdr:row>31</xdr:row>
          <xdr:rowOff>19050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2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30</xdr:row>
          <xdr:rowOff>180975</xdr:rowOff>
        </xdr:from>
        <xdr:to>
          <xdr:col>3</xdr:col>
          <xdr:colOff>695325</xdr:colOff>
          <xdr:row>32</xdr:row>
          <xdr:rowOff>19050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2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51</xdr:row>
          <xdr:rowOff>180975</xdr:rowOff>
        </xdr:from>
        <xdr:to>
          <xdr:col>3</xdr:col>
          <xdr:colOff>676275</xdr:colOff>
          <xdr:row>53</xdr:row>
          <xdr:rowOff>19050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2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52</xdr:row>
          <xdr:rowOff>180975</xdr:rowOff>
        </xdr:from>
        <xdr:to>
          <xdr:col>3</xdr:col>
          <xdr:colOff>676275</xdr:colOff>
          <xdr:row>54</xdr:row>
          <xdr:rowOff>19050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2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53</xdr:row>
          <xdr:rowOff>171450</xdr:rowOff>
        </xdr:from>
        <xdr:to>
          <xdr:col>3</xdr:col>
          <xdr:colOff>676275</xdr:colOff>
          <xdr:row>55</xdr:row>
          <xdr:rowOff>9525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2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0</xdr:rowOff>
        </xdr:from>
        <xdr:to>
          <xdr:col>3</xdr:col>
          <xdr:colOff>676275</xdr:colOff>
          <xdr:row>56</xdr:row>
          <xdr:rowOff>38100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2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55</xdr:row>
          <xdr:rowOff>171450</xdr:rowOff>
        </xdr:from>
        <xdr:to>
          <xdr:col>3</xdr:col>
          <xdr:colOff>676275</xdr:colOff>
          <xdr:row>57</xdr:row>
          <xdr:rowOff>9525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2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68</xdr:row>
          <xdr:rowOff>161925</xdr:rowOff>
        </xdr:from>
        <xdr:to>
          <xdr:col>3</xdr:col>
          <xdr:colOff>676275</xdr:colOff>
          <xdr:row>70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2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69</xdr:row>
          <xdr:rowOff>171450</xdr:rowOff>
        </xdr:from>
        <xdr:to>
          <xdr:col>3</xdr:col>
          <xdr:colOff>676275</xdr:colOff>
          <xdr:row>71</xdr:row>
          <xdr:rowOff>9525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2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71</xdr:row>
          <xdr:rowOff>0</xdr:rowOff>
        </xdr:from>
        <xdr:to>
          <xdr:col>3</xdr:col>
          <xdr:colOff>676275</xdr:colOff>
          <xdr:row>72</xdr:row>
          <xdr:rowOff>28575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2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16</xdr:row>
          <xdr:rowOff>190500</xdr:rowOff>
        </xdr:from>
        <xdr:to>
          <xdr:col>3</xdr:col>
          <xdr:colOff>704850</xdr:colOff>
          <xdr:row>18</xdr:row>
          <xdr:rowOff>38100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2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17</xdr:row>
          <xdr:rowOff>190500</xdr:rowOff>
        </xdr:from>
        <xdr:to>
          <xdr:col>3</xdr:col>
          <xdr:colOff>704850</xdr:colOff>
          <xdr:row>19</xdr:row>
          <xdr:rowOff>38100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2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18</xdr:row>
          <xdr:rowOff>190500</xdr:rowOff>
        </xdr:from>
        <xdr:to>
          <xdr:col>3</xdr:col>
          <xdr:colOff>704850</xdr:colOff>
          <xdr:row>20</xdr:row>
          <xdr:rowOff>38100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2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190500</xdr:rowOff>
        </xdr:from>
        <xdr:to>
          <xdr:col>3</xdr:col>
          <xdr:colOff>704850</xdr:colOff>
          <xdr:row>21</xdr:row>
          <xdr:rowOff>38100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2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20</xdr:row>
          <xdr:rowOff>190500</xdr:rowOff>
        </xdr:from>
        <xdr:to>
          <xdr:col>3</xdr:col>
          <xdr:colOff>704850</xdr:colOff>
          <xdr:row>22</xdr:row>
          <xdr:rowOff>38100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2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21</xdr:row>
          <xdr:rowOff>190500</xdr:rowOff>
        </xdr:from>
        <xdr:to>
          <xdr:col>3</xdr:col>
          <xdr:colOff>704850</xdr:colOff>
          <xdr:row>23</xdr:row>
          <xdr:rowOff>38100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2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22</xdr:row>
          <xdr:rowOff>190500</xdr:rowOff>
        </xdr:from>
        <xdr:to>
          <xdr:col>3</xdr:col>
          <xdr:colOff>704850</xdr:colOff>
          <xdr:row>24</xdr:row>
          <xdr:rowOff>38100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2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190500</xdr:rowOff>
        </xdr:from>
        <xdr:to>
          <xdr:col>3</xdr:col>
          <xdr:colOff>704850</xdr:colOff>
          <xdr:row>25</xdr:row>
          <xdr:rowOff>38100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2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190500</xdr:rowOff>
        </xdr:from>
        <xdr:to>
          <xdr:col>3</xdr:col>
          <xdr:colOff>704850</xdr:colOff>
          <xdr:row>26</xdr:row>
          <xdr:rowOff>38100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2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190500</xdr:rowOff>
        </xdr:from>
        <xdr:to>
          <xdr:col>3</xdr:col>
          <xdr:colOff>704850</xdr:colOff>
          <xdr:row>27</xdr:row>
          <xdr:rowOff>38100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2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26</xdr:row>
          <xdr:rowOff>190500</xdr:rowOff>
        </xdr:from>
        <xdr:to>
          <xdr:col>3</xdr:col>
          <xdr:colOff>704850</xdr:colOff>
          <xdr:row>28</xdr:row>
          <xdr:rowOff>38100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2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27</xdr:row>
          <xdr:rowOff>190500</xdr:rowOff>
        </xdr:from>
        <xdr:to>
          <xdr:col>3</xdr:col>
          <xdr:colOff>704850</xdr:colOff>
          <xdr:row>29</xdr:row>
          <xdr:rowOff>38100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2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56</xdr:row>
          <xdr:rowOff>171450</xdr:rowOff>
        </xdr:from>
        <xdr:to>
          <xdr:col>3</xdr:col>
          <xdr:colOff>676275</xdr:colOff>
          <xdr:row>58</xdr:row>
          <xdr:rowOff>9525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2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57</xdr:row>
          <xdr:rowOff>171450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2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171450</xdr:rowOff>
        </xdr:from>
        <xdr:to>
          <xdr:col>3</xdr:col>
          <xdr:colOff>676275</xdr:colOff>
          <xdr:row>60</xdr:row>
          <xdr:rowOff>9525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2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2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171450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2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2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171450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2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2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2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65</xdr:row>
          <xdr:rowOff>171450</xdr:rowOff>
        </xdr:from>
        <xdr:to>
          <xdr:col>3</xdr:col>
          <xdr:colOff>676275</xdr:colOff>
          <xdr:row>67</xdr:row>
          <xdr:rowOff>9525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2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66</xdr:row>
          <xdr:rowOff>171450</xdr:rowOff>
        </xdr:from>
        <xdr:to>
          <xdr:col>3</xdr:col>
          <xdr:colOff>676275</xdr:colOff>
          <xdr:row>68</xdr:row>
          <xdr:rowOff>9525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2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67</xdr:row>
          <xdr:rowOff>171450</xdr:rowOff>
        </xdr:from>
        <xdr:to>
          <xdr:col>3</xdr:col>
          <xdr:colOff>676275</xdr:colOff>
          <xdr:row>69</xdr:row>
          <xdr:rowOff>9525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2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57</xdr:row>
          <xdr:rowOff>171450</xdr:rowOff>
        </xdr:from>
        <xdr:to>
          <xdr:col>3</xdr:col>
          <xdr:colOff>676275</xdr:colOff>
          <xdr:row>59</xdr:row>
          <xdr:rowOff>9525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2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58</xdr:row>
          <xdr:rowOff>171450</xdr:rowOff>
        </xdr:from>
        <xdr:to>
          <xdr:col>3</xdr:col>
          <xdr:colOff>676275</xdr:colOff>
          <xdr:row>60</xdr:row>
          <xdr:rowOff>9525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2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59</xdr:row>
          <xdr:rowOff>171450</xdr:rowOff>
        </xdr:from>
        <xdr:to>
          <xdr:col>3</xdr:col>
          <xdr:colOff>676275</xdr:colOff>
          <xdr:row>61</xdr:row>
          <xdr:rowOff>9525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2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60</xdr:row>
          <xdr:rowOff>171450</xdr:rowOff>
        </xdr:from>
        <xdr:to>
          <xdr:col>3</xdr:col>
          <xdr:colOff>676275</xdr:colOff>
          <xdr:row>62</xdr:row>
          <xdr:rowOff>9525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2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61</xdr:row>
          <xdr:rowOff>171450</xdr:rowOff>
        </xdr:from>
        <xdr:to>
          <xdr:col>3</xdr:col>
          <xdr:colOff>676275</xdr:colOff>
          <xdr:row>63</xdr:row>
          <xdr:rowOff>9525</xdr:rowOff>
        </xdr:to>
        <xdr:sp macro="" textlink="">
          <xdr:nvSpPr>
            <xdr:cNvPr id="16481" name="Check Box 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:a16="http://schemas.microsoft.com/office/drawing/2014/main" id="{00000000-0008-0000-02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62</xdr:row>
          <xdr:rowOff>171450</xdr:rowOff>
        </xdr:from>
        <xdr:to>
          <xdr:col>3</xdr:col>
          <xdr:colOff>676275</xdr:colOff>
          <xdr:row>64</xdr:row>
          <xdr:rowOff>9525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2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63</xdr:row>
          <xdr:rowOff>171450</xdr:rowOff>
        </xdr:from>
        <xdr:to>
          <xdr:col>3</xdr:col>
          <xdr:colOff>676275</xdr:colOff>
          <xdr:row>65</xdr:row>
          <xdr:rowOff>9525</xdr:rowOff>
        </xdr:to>
        <xdr:sp macro="" textlink="">
          <xdr:nvSpPr>
            <xdr:cNvPr id="16483" name="Check Box 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2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64</xdr:row>
          <xdr:rowOff>171450</xdr:rowOff>
        </xdr:from>
        <xdr:to>
          <xdr:col>3</xdr:col>
          <xdr:colOff>676275</xdr:colOff>
          <xdr:row>66</xdr:row>
          <xdr:rowOff>9525</xdr:rowOff>
        </xdr:to>
        <xdr:sp macro="" textlink="">
          <xdr:nvSpPr>
            <xdr:cNvPr id="16484" name="Check Box 100" hidden="1">
              <a:extLst>
                <a:ext uri="{63B3BB69-23CF-44E3-9099-C40C66FF867C}">
                  <a14:compatExt spid="_x0000_s16484"/>
                </a:ext>
                <a:ext uri="{FF2B5EF4-FFF2-40B4-BE49-F238E27FC236}">
                  <a16:creationId xmlns:a16="http://schemas.microsoft.com/office/drawing/2014/main" id="{00000000-0008-0000-0200-00006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104775</xdr:colOff>
      <xdr:row>0</xdr:row>
      <xdr:rowOff>124764</xdr:rowOff>
    </xdr:from>
    <xdr:to>
      <xdr:col>2</xdr:col>
      <xdr:colOff>476250</xdr:colOff>
      <xdr:row>3</xdr:row>
      <xdr:rowOff>112690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7266B1-5C78-4EA2-BC28-589BDAAE8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24764"/>
          <a:ext cx="1238250" cy="749926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7.xml"/><Relationship Id="rId18" Type="http://schemas.openxmlformats.org/officeDocument/2006/relationships/ctrlProp" Target="../ctrlProps/ctrlProp62.xml"/><Relationship Id="rId26" Type="http://schemas.openxmlformats.org/officeDocument/2006/relationships/ctrlProp" Target="../ctrlProps/ctrlProp70.xml"/><Relationship Id="rId39" Type="http://schemas.openxmlformats.org/officeDocument/2006/relationships/ctrlProp" Target="../ctrlProps/ctrlProp83.xml"/><Relationship Id="rId21" Type="http://schemas.openxmlformats.org/officeDocument/2006/relationships/ctrlProp" Target="../ctrlProps/ctrlProp65.xml"/><Relationship Id="rId34" Type="http://schemas.openxmlformats.org/officeDocument/2006/relationships/ctrlProp" Target="../ctrlProps/ctrlProp78.xml"/><Relationship Id="rId42" Type="http://schemas.openxmlformats.org/officeDocument/2006/relationships/ctrlProp" Target="../ctrlProps/ctrlProp86.xml"/><Relationship Id="rId47" Type="http://schemas.openxmlformats.org/officeDocument/2006/relationships/ctrlProp" Target="../ctrlProps/ctrlProp91.xml"/><Relationship Id="rId50" Type="http://schemas.openxmlformats.org/officeDocument/2006/relationships/ctrlProp" Target="../ctrlProps/ctrlProp94.xml"/><Relationship Id="rId7" Type="http://schemas.openxmlformats.org/officeDocument/2006/relationships/ctrlProp" Target="../ctrlProps/ctrlProp51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60.xml"/><Relationship Id="rId29" Type="http://schemas.openxmlformats.org/officeDocument/2006/relationships/ctrlProp" Target="../ctrlProps/ctrlProp73.xml"/><Relationship Id="rId11" Type="http://schemas.openxmlformats.org/officeDocument/2006/relationships/ctrlProp" Target="../ctrlProps/ctrlProp55.xml"/><Relationship Id="rId24" Type="http://schemas.openxmlformats.org/officeDocument/2006/relationships/ctrlProp" Target="../ctrlProps/ctrlProp68.xml"/><Relationship Id="rId32" Type="http://schemas.openxmlformats.org/officeDocument/2006/relationships/ctrlProp" Target="../ctrlProps/ctrlProp76.xml"/><Relationship Id="rId37" Type="http://schemas.openxmlformats.org/officeDocument/2006/relationships/ctrlProp" Target="../ctrlProps/ctrlProp81.xml"/><Relationship Id="rId40" Type="http://schemas.openxmlformats.org/officeDocument/2006/relationships/ctrlProp" Target="../ctrlProps/ctrlProp84.xml"/><Relationship Id="rId45" Type="http://schemas.openxmlformats.org/officeDocument/2006/relationships/ctrlProp" Target="../ctrlProps/ctrlProp89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23" Type="http://schemas.openxmlformats.org/officeDocument/2006/relationships/ctrlProp" Target="../ctrlProps/ctrlProp67.xml"/><Relationship Id="rId28" Type="http://schemas.openxmlformats.org/officeDocument/2006/relationships/ctrlProp" Target="../ctrlProps/ctrlProp72.xml"/><Relationship Id="rId36" Type="http://schemas.openxmlformats.org/officeDocument/2006/relationships/ctrlProp" Target="../ctrlProps/ctrlProp80.xml"/><Relationship Id="rId49" Type="http://schemas.openxmlformats.org/officeDocument/2006/relationships/ctrlProp" Target="../ctrlProps/ctrlProp93.xml"/><Relationship Id="rId10" Type="http://schemas.openxmlformats.org/officeDocument/2006/relationships/ctrlProp" Target="../ctrlProps/ctrlProp54.xml"/><Relationship Id="rId19" Type="http://schemas.openxmlformats.org/officeDocument/2006/relationships/ctrlProp" Target="../ctrlProps/ctrlProp63.xml"/><Relationship Id="rId31" Type="http://schemas.openxmlformats.org/officeDocument/2006/relationships/ctrlProp" Target="../ctrlProps/ctrlProp75.xml"/><Relationship Id="rId44" Type="http://schemas.openxmlformats.org/officeDocument/2006/relationships/ctrlProp" Target="../ctrlProps/ctrlProp88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Relationship Id="rId22" Type="http://schemas.openxmlformats.org/officeDocument/2006/relationships/ctrlProp" Target="../ctrlProps/ctrlProp66.xml"/><Relationship Id="rId27" Type="http://schemas.openxmlformats.org/officeDocument/2006/relationships/ctrlProp" Target="../ctrlProps/ctrlProp71.xml"/><Relationship Id="rId30" Type="http://schemas.openxmlformats.org/officeDocument/2006/relationships/ctrlProp" Target="../ctrlProps/ctrlProp74.xml"/><Relationship Id="rId35" Type="http://schemas.openxmlformats.org/officeDocument/2006/relationships/ctrlProp" Target="../ctrlProps/ctrlProp79.xml"/><Relationship Id="rId43" Type="http://schemas.openxmlformats.org/officeDocument/2006/relationships/ctrlProp" Target="../ctrlProps/ctrlProp87.xml"/><Relationship Id="rId48" Type="http://schemas.openxmlformats.org/officeDocument/2006/relationships/ctrlProp" Target="../ctrlProps/ctrlProp92.xml"/><Relationship Id="rId8" Type="http://schemas.openxmlformats.org/officeDocument/2006/relationships/ctrlProp" Target="../ctrlProps/ctrlProp52.xml"/><Relationship Id="rId3" Type="http://schemas.openxmlformats.org/officeDocument/2006/relationships/ctrlProp" Target="../ctrlProps/ctrlProp47.xml"/><Relationship Id="rId12" Type="http://schemas.openxmlformats.org/officeDocument/2006/relationships/ctrlProp" Target="../ctrlProps/ctrlProp56.xml"/><Relationship Id="rId17" Type="http://schemas.openxmlformats.org/officeDocument/2006/relationships/ctrlProp" Target="../ctrlProps/ctrlProp61.xml"/><Relationship Id="rId25" Type="http://schemas.openxmlformats.org/officeDocument/2006/relationships/ctrlProp" Target="../ctrlProps/ctrlProp69.xml"/><Relationship Id="rId33" Type="http://schemas.openxmlformats.org/officeDocument/2006/relationships/ctrlProp" Target="../ctrlProps/ctrlProp77.xml"/><Relationship Id="rId38" Type="http://schemas.openxmlformats.org/officeDocument/2006/relationships/ctrlProp" Target="../ctrlProps/ctrlProp82.xml"/><Relationship Id="rId46" Type="http://schemas.openxmlformats.org/officeDocument/2006/relationships/ctrlProp" Target="../ctrlProps/ctrlProp90.xml"/><Relationship Id="rId20" Type="http://schemas.openxmlformats.org/officeDocument/2006/relationships/ctrlProp" Target="../ctrlProps/ctrlProp64.xml"/><Relationship Id="rId41" Type="http://schemas.openxmlformats.org/officeDocument/2006/relationships/ctrlProp" Target="../ctrlProps/ctrlProp85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50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5.xml"/><Relationship Id="rId18" Type="http://schemas.openxmlformats.org/officeDocument/2006/relationships/ctrlProp" Target="../ctrlProps/ctrlProp110.xml"/><Relationship Id="rId26" Type="http://schemas.openxmlformats.org/officeDocument/2006/relationships/ctrlProp" Target="../ctrlProps/ctrlProp118.xml"/><Relationship Id="rId39" Type="http://schemas.openxmlformats.org/officeDocument/2006/relationships/ctrlProp" Target="../ctrlProps/ctrlProp131.xml"/><Relationship Id="rId21" Type="http://schemas.openxmlformats.org/officeDocument/2006/relationships/ctrlProp" Target="../ctrlProps/ctrlProp113.xml"/><Relationship Id="rId34" Type="http://schemas.openxmlformats.org/officeDocument/2006/relationships/ctrlProp" Target="../ctrlProps/ctrlProp126.xml"/><Relationship Id="rId42" Type="http://schemas.openxmlformats.org/officeDocument/2006/relationships/ctrlProp" Target="../ctrlProps/ctrlProp134.xml"/><Relationship Id="rId47" Type="http://schemas.openxmlformats.org/officeDocument/2006/relationships/ctrlProp" Target="../ctrlProps/ctrlProp139.xml"/><Relationship Id="rId50" Type="http://schemas.openxmlformats.org/officeDocument/2006/relationships/ctrlProp" Target="../ctrlProps/ctrlProp142.xml"/><Relationship Id="rId7" Type="http://schemas.openxmlformats.org/officeDocument/2006/relationships/ctrlProp" Target="../ctrlProps/ctrlProp9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08.xml"/><Relationship Id="rId29" Type="http://schemas.openxmlformats.org/officeDocument/2006/relationships/ctrlProp" Target="../ctrlProps/ctrlProp121.xml"/><Relationship Id="rId11" Type="http://schemas.openxmlformats.org/officeDocument/2006/relationships/ctrlProp" Target="../ctrlProps/ctrlProp103.xml"/><Relationship Id="rId24" Type="http://schemas.openxmlformats.org/officeDocument/2006/relationships/ctrlProp" Target="../ctrlProps/ctrlProp116.xml"/><Relationship Id="rId32" Type="http://schemas.openxmlformats.org/officeDocument/2006/relationships/ctrlProp" Target="../ctrlProps/ctrlProp124.xml"/><Relationship Id="rId37" Type="http://schemas.openxmlformats.org/officeDocument/2006/relationships/ctrlProp" Target="../ctrlProps/ctrlProp129.xml"/><Relationship Id="rId40" Type="http://schemas.openxmlformats.org/officeDocument/2006/relationships/ctrlProp" Target="../ctrlProps/ctrlProp132.xml"/><Relationship Id="rId45" Type="http://schemas.openxmlformats.org/officeDocument/2006/relationships/ctrlProp" Target="../ctrlProps/ctrlProp137.xml"/><Relationship Id="rId5" Type="http://schemas.openxmlformats.org/officeDocument/2006/relationships/ctrlProp" Target="../ctrlProps/ctrlProp97.xml"/><Relationship Id="rId15" Type="http://schemas.openxmlformats.org/officeDocument/2006/relationships/ctrlProp" Target="../ctrlProps/ctrlProp107.xml"/><Relationship Id="rId23" Type="http://schemas.openxmlformats.org/officeDocument/2006/relationships/ctrlProp" Target="../ctrlProps/ctrlProp115.xml"/><Relationship Id="rId28" Type="http://schemas.openxmlformats.org/officeDocument/2006/relationships/ctrlProp" Target="../ctrlProps/ctrlProp120.xml"/><Relationship Id="rId36" Type="http://schemas.openxmlformats.org/officeDocument/2006/relationships/ctrlProp" Target="../ctrlProps/ctrlProp128.xml"/><Relationship Id="rId49" Type="http://schemas.openxmlformats.org/officeDocument/2006/relationships/ctrlProp" Target="../ctrlProps/ctrlProp141.xml"/><Relationship Id="rId10" Type="http://schemas.openxmlformats.org/officeDocument/2006/relationships/ctrlProp" Target="../ctrlProps/ctrlProp102.xml"/><Relationship Id="rId19" Type="http://schemas.openxmlformats.org/officeDocument/2006/relationships/ctrlProp" Target="../ctrlProps/ctrlProp111.xml"/><Relationship Id="rId31" Type="http://schemas.openxmlformats.org/officeDocument/2006/relationships/ctrlProp" Target="../ctrlProps/ctrlProp123.xml"/><Relationship Id="rId44" Type="http://schemas.openxmlformats.org/officeDocument/2006/relationships/ctrlProp" Target="../ctrlProps/ctrlProp136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Relationship Id="rId14" Type="http://schemas.openxmlformats.org/officeDocument/2006/relationships/ctrlProp" Target="../ctrlProps/ctrlProp106.xml"/><Relationship Id="rId22" Type="http://schemas.openxmlformats.org/officeDocument/2006/relationships/ctrlProp" Target="../ctrlProps/ctrlProp114.xml"/><Relationship Id="rId27" Type="http://schemas.openxmlformats.org/officeDocument/2006/relationships/ctrlProp" Target="../ctrlProps/ctrlProp119.xml"/><Relationship Id="rId30" Type="http://schemas.openxmlformats.org/officeDocument/2006/relationships/ctrlProp" Target="../ctrlProps/ctrlProp122.xml"/><Relationship Id="rId35" Type="http://schemas.openxmlformats.org/officeDocument/2006/relationships/ctrlProp" Target="../ctrlProps/ctrlProp127.xml"/><Relationship Id="rId43" Type="http://schemas.openxmlformats.org/officeDocument/2006/relationships/ctrlProp" Target="../ctrlProps/ctrlProp135.xml"/><Relationship Id="rId48" Type="http://schemas.openxmlformats.org/officeDocument/2006/relationships/ctrlProp" Target="../ctrlProps/ctrlProp140.xml"/><Relationship Id="rId8" Type="http://schemas.openxmlformats.org/officeDocument/2006/relationships/ctrlProp" Target="../ctrlProps/ctrlProp100.xml"/><Relationship Id="rId3" Type="http://schemas.openxmlformats.org/officeDocument/2006/relationships/ctrlProp" Target="../ctrlProps/ctrlProp95.xml"/><Relationship Id="rId12" Type="http://schemas.openxmlformats.org/officeDocument/2006/relationships/ctrlProp" Target="../ctrlProps/ctrlProp104.xml"/><Relationship Id="rId17" Type="http://schemas.openxmlformats.org/officeDocument/2006/relationships/ctrlProp" Target="../ctrlProps/ctrlProp109.xml"/><Relationship Id="rId25" Type="http://schemas.openxmlformats.org/officeDocument/2006/relationships/ctrlProp" Target="../ctrlProps/ctrlProp117.xml"/><Relationship Id="rId33" Type="http://schemas.openxmlformats.org/officeDocument/2006/relationships/ctrlProp" Target="../ctrlProps/ctrlProp125.xml"/><Relationship Id="rId38" Type="http://schemas.openxmlformats.org/officeDocument/2006/relationships/ctrlProp" Target="../ctrlProps/ctrlProp130.xml"/><Relationship Id="rId46" Type="http://schemas.openxmlformats.org/officeDocument/2006/relationships/ctrlProp" Target="../ctrlProps/ctrlProp138.xml"/><Relationship Id="rId20" Type="http://schemas.openxmlformats.org/officeDocument/2006/relationships/ctrlProp" Target="../ctrlProps/ctrlProp112.xml"/><Relationship Id="rId41" Type="http://schemas.openxmlformats.org/officeDocument/2006/relationships/ctrlProp" Target="../ctrlProps/ctrlProp13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9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6287-DD13-4115-AD0D-BA9BAD2A9F38}">
  <dimension ref="A1:M36"/>
  <sheetViews>
    <sheetView showZeros="0" workbookViewId="0">
      <selection activeCell="F15" sqref="F15"/>
    </sheetView>
  </sheetViews>
  <sheetFormatPr baseColWidth="10" defaultRowHeight="15" x14ac:dyDescent="0.25"/>
  <cols>
    <col min="1" max="1" width="1.140625" customWidth="1"/>
    <col min="2" max="2" width="13" customWidth="1"/>
    <col min="3" max="3" width="15.28515625" customWidth="1"/>
    <col min="4" max="4" width="14.28515625" customWidth="1"/>
    <col min="5" max="5" width="12.5703125" customWidth="1"/>
    <col min="6" max="6" width="22.140625" customWidth="1"/>
    <col min="7" max="7" width="19.5703125" customWidth="1"/>
    <col min="8" max="8" width="15.42578125" customWidth="1"/>
    <col min="10" max="10" width="12.140625" customWidth="1"/>
    <col min="11" max="11" width="14.7109375" customWidth="1"/>
    <col min="12" max="12" width="13.28515625" customWidth="1"/>
    <col min="13" max="13" width="1.140625" customWidth="1"/>
  </cols>
  <sheetData>
    <row r="1" spans="1:13" ht="27" thickBot="1" x14ac:dyDescent="0.45">
      <c r="B1" s="121" t="s">
        <v>37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16.5" thickBot="1" x14ac:dyDescent="0.3">
      <c r="E2" s="7"/>
      <c r="J2" s="8" t="s">
        <v>0</v>
      </c>
      <c r="K2" s="9" t="s">
        <v>1</v>
      </c>
      <c r="L2" s="10" t="s">
        <v>2</v>
      </c>
    </row>
    <row r="3" spans="1:13" ht="16.5" thickBot="1" x14ac:dyDescent="0.3">
      <c r="E3" s="7"/>
      <c r="F3" s="11" t="s">
        <v>3</v>
      </c>
      <c r="G3" s="157"/>
      <c r="H3" s="155"/>
      <c r="J3" s="12" t="s">
        <v>4</v>
      </c>
      <c r="K3" s="13"/>
      <c r="L3" s="63"/>
    </row>
    <row r="4" spans="1:13" ht="16.5" thickBot="1" x14ac:dyDescent="0.3">
      <c r="E4" s="7"/>
      <c r="J4" s="14" t="s">
        <v>5</v>
      </c>
      <c r="K4" s="15"/>
      <c r="L4" s="93"/>
    </row>
    <row r="5" spans="1:13" ht="16.5" thickBot="1" x14ac:dyDescent="0.3">
      <c r="B5" s="55"/>
      <c r="C5" s="16"/>
      <c r="D5" s="16"/>
      <c r="G5" s="60"/>
      <c r="H5" s="79"/>
      <c r="J5" s="17" t="s">
        <v>6</v>
      </c>
      <c r="K5" s="101">
        <f>SUM(K3:K4)</f>
        <v>0</v>
      </c>
      <c r="L5" s="102">
        <f>IF(K5&gt;80,1,K5/80)</f>
        <v>0</v>
      </c>
    </row>
    <row r="6" spans="1:13" x14ac:dyDescent="0.25">
      <c r="B6" s="80" t="s">
        <v>29</v>
      </c>
      <c r="C6" s="16"/>
      <c r="D6" s="16"/>
      <c r="E6" s="100"/>
      <c r="H6" s="60"/>
      <c r="I6" s="60"/>
      <c r="J6" s="122"/>
      <c r="K6" s="122"/>
    </row>
    <row r="7" spans="1:13" x14ac:dyDescent="0.25">
      <c r="B7" s="55"/>
      <c r="C7" s="123" t="s">
        <v>47</v>
      </c>
      <c r="D7" s="123"/>
      <c r="E7" s="123"/>
      <c r="F7" s="123"/>
      <c r="G7" s="123"/>
      <c r="H7" s="123"/>
      <c r="I7" s="123"/>
      <c r="J7" s="123"/>
      <c r="K7" s="123"/>
    </row>
    <row r="8" spans="1:13" ht="9" customHeight="1" x14ac:dyDescent="0.25">
      <c r="A8" s="18"/>
      <c r="B8" s="19"/>
      <c r="C8" s="19"/>
      <c r="D8" s="19"/>
      <c r="E8" s="20"/>
      <c r="F8" s="18"/>
      <c r="G8" s="18"/>
      <c r="H8" s="18"/>
      <c r="I8" s="18"/>
      <c r="J8" s="18"/>
      <c r="K8" s="18"/>
      <c r="L8" s="18"/>
      <c r="M8" s="18"/>
    </row>
    <row r="9" spans="1:13" ht="18.75" x14ac:dyDescent="0.3">
      <c r="A9" s="18"/>
      <c r="B9" s="21" t="s">
        <v>4</v>
      </c>
      <c r="C9" s="21"/>
      <c r="D9" s="80" t="s">
        <v>48</v>
      </c>
      <c r="E9" s="3"/>
      <c r="M9" s="18"/>
    </row>
    <row r="10" spans="1:13" ht="15.75" thickBot="1" x14ac:dyDescent="0.3">
      <c r="A10" s="18"/>
      <c r="E10" s="7"/>
      <c r="G10" s="71"/>
      <c r="H10" s="75"/>
      <c r="M10" s="18"/>
    </row>
    <row r="11" spans="1:13" ht="15.75" thickBot="1" x14ac:dyDescent="0.3">
      <c r="A11" s="18"/>
      <c r="B11" s="22" t="s">
        <v>7</v>
      </c>
      <c r="C11" s="22" t="s">
        <v>8</v>
      </c>
      <c r="D11" s="22" t="s">
        <v>35</v>
      </c>
      <c r="E11" s="22" t="s">
        <v>9</v>
      </c>
      <c r="F11" s="22" t="s">
        <v>34</v>
      </c>
      <c r="G11" s="22" t="s">
        <v>36</v>
      </c>
      <c r="H11" s="22" t="s">
        <v>10</v>
      </c>
      <c r="I11" s="22" t="s">
        <v>11</v>
      </c>
      <c r="J11" s="22" t="s">
        <v>12</v>
      </c>
      <c r="K11" s="22" t="s">
        <v>13</v>
      </c>
      <c r="L11" s="22" t="s">
        <v>1</v>
      </c>
      <c r="M11" s="18"/>
    </row>
    <row r="12" spans="1:13" ht="15.75" thickBot="1" x14ac:dyDescent="0.3">
      <c r="A12" s="18"/>
      <c r="B12" s="50"/>
      <c r="C12" s="51"/>
      <c r="D12" s="51"/>
      <c r="E12" s="24"/>
      <c r="F12" s="23"/>
      <c r="G12" s="23"/>
      <c r="H12" s="23"/>
      <c r="I12" s="53">
        <v>0.9</v>
      </c>
      <c r="J12" s="53"/>
      <c r="K12" s="53"/>
      <c r="L12" s="42"/>
      <c r="M12" s="18"/>
    </row>
    <row r="13" spans="1:13" x14ac:dyDescent="0.25">
      <c r="A13" s="18"/>
      <c r="B13" s="85">
        <v>1</v>
      </c>
      <c r="C13" s="103" t="b">
        <v>1</v>
      </c>
      <c r="D13" s="105" t="b">
        <v>0</v>
      </c>
      <c r="E13" s="1"/>
      <c r="F13" s="158" t="s">
        <v>38</v>
      </c>
      <c r="G13" s="88">
        <v>30</v>
      </c>
      <c r="H13" s="89">
        <v>11</v>
      </c>
      <c r="I13" s="108">
        <f>IF(C13,G13*$I$12,0)/15</f>
        <v>1.8</v>
      </c>
      <c r="J13" s="77">
        <f>IF(D13,G13*1.28,G13*1.2)/15</f>
        <v>2.4</v>
      </c>
      <c r="K13" s="26">
        <f>G13*H13*0.04/15</f>
        <v>0.88000000000000012</v>
      </c>
      <c r="L13" s="25">
        <f>SUM(I13+J13+K13)</f>
        <v>5.08</v>
      </c>
      <c r="M13" s="18"/>
    </row>
    <row r="14" spans="1:13" x14ac:dyDescent="0.25">
      <c r="A14" s="18"/>
      <c r="B14" s="86">
        <v>1</v>
      </c>
      <c r="C14" s="103" t="b">
        <v>1</v>
      </c>
      <c r="D14" s="84" t="b">
        <v>0</v>
      </c>
      <c r="E14" s="3"/>
      <c r="F14" s="159" t="s">
        <v>39</v>
      </c>
      <c r="G14" s="90">
        <v>15</v>
      </c>
      <c r="H14" s="91">
        <v>13</v>
      </c>
      <c r="I14" s="108">
        <f t="shared" ref="I14:I17" si="0">IF(C14,G14*$I$12,0)/15</f>
        <v>0.9</v>
      </c>
      <c r="J14" s="77">
        <f t="shared" ref="J14:J17" si="1">IF(D14,G14*1.28,G14*1.2)/15</f>
        <v>1.2</v>
      </c>
      <c r="K14" s="26">
        <f t="shared" ref="K14:K17" si="2">G14*H14*0.04/15</f>
        <v>0.52</v>
      </c>
      <c r="L14" s="27">
        <f>SUM(I14+J14+K14)</f>
        <v>2.62</v>
      </c>
      <c r="M14" s="18"/>
    </row>
    <row r="15" spans="1:13" x14ac:dyDescent="0.25">
      <c r="A15" s="18"/>
      <c r="B15" s="86"/>
      <c r="C15" s="103" t="b">
        <v>1</v>
      </c>
      <c r="D15" s="84" t="b">
        <v>1</v>
      </c>
      <c r="E15" s="3"/>
      <c r="F15" s="159" t="s">
        <v>40</v>
      </c>
      <c r="G15" s="90">
        <v>90</v>
      </c>
      <c r="H15" s="91">
        <v>5</v>
      </c>
      <c r="I15" s="108">
        <f t="shared" si="0"/>
        <v>5.4</v>
      </c>
      <c r="J15" s="77">
        <f t="shared" si="1"/>
        <v>7.6800000000000006</v>
      </c>
      <c r="K15" s="26">
        <f t="shared" si="2"/>
        <v>1.2</v>
      </c>
      <c r="L15" s="27">
        <f t="shared" ref="L15:L17" si="3">SUM(I15+J15+K15)</f>
        <v>14.280000000000001</v>
      </c>
      <c r="M15" s="18"/>
    </row>
    <row r="16" spans="1:13" x14ac:dyDescent="0.25">
      <c r="A16" s="18"/>
      <c r="B16" s="86"/>
      <c r="C16" s="103" t="b">
        <v>0</v>
      </c>
      <c r="D16" s="84" t="b">
        <v>1</v>
      </c>
      <c r="E16" s="3"/>
      <c r="F16" s="159" t="s">
        <v>40</v>
      </c>
      <c r="G16" s="90">
        <v>90</v>
      </c>
      <c r="H16" s="91">
        <v>5</v>
      </c>
      <c r="I16" s="108">
        <f t="shared" si="0"/>
        <v>0</v>
      </c>
      <c r="J16" s="77">
        <f t="shared" si="1"/>
        <v>7.6800000000000006</v>
      </c>
      <c r="K16" s="26">
        <f t="shared" si="2"/>
        <v>1.2</v>
      </c>
      <c r="L16" s="27">
        <f t="shared" si="3"/>
        <v>8.8800000000000008</v>
      </c>
      <c r="M16" s="18"/>
    </row>
    <row r="17" spans="1:13" x14ac:dyDescent="0.25">
      <c r="A17" s="18"/>
      <c r="B17" s="86"/>
      <c r="C17" s="103" t="b">
        <v>1</v>
      </c>
      <c r="D17" s="160"/>
      <c r="E17" s="3"/>
      <c r="F17" s="159" t="s">
        <v>41</v>
      </c>
      <c r="G17" s="90">
        <v>45</v>
      </c>
      <c r="H17" s="91">
        <v>6</v>
      </c>
      <c r="I17" s="108">
        <f t="shared" si="0"/>
        <v>2.7</v>
      </c>
      <c r="J17" s="77">
        <f t="shared" si="1"/>
        <v>3.6</v>
      </c>
      <c r="K17" s="26">
        <f t="shared" si="2"/>
        <v>0.72000000000000008</v>
      </c>
      <c r="L17" s="27">
        <f t="shared" si="3"/>
        <v>7.0200000000000005</v>
      </c>
      <c r="M17" s="18"/>
    </row>
    <row r="19" spans="1:13" x14ac:dyDescent="0.25">
      <c r="C19" s="82" t="s">
        <v>49</v>
      </c>
      <c r="F19" s="82" t="s">
        <v>50</v>
      </c>
    </row>
    <row r="20" spans="1:13" x14ac:dyDescent="0.25">
      <c r="H20" s="82" t="s">
        <v>51</v>
      </c>
    </row>
    <row r="22" spans="1:13" x14ac:dyDescent="0.25">
      <c r="F22" s="80" t="s">
        <v>53</v>
      </c>
      <c r="G22" s="80"/>
    </row>
    <row r="23" spans="1:13" x14ac:dyDescent="0.25">
      <c r="F23" s="81"/>
      <c r="G23" s="81"/>
    </row>
    <row r="25" spans="1:13" ht="15.75" thickBot="1" x14ac:dyDescent="0.3">
      <c r="E25" s="161"/>
      <c r="F25" s="161"/>
      <c r="G25" s="161"/>
      <c r="H25" s="161"/>
      <c r="I25" s="7"/>
    </row>
    <row r="26" spans="1:13" ht="15.75" thickBot="1" x14ac:dyDescent="0.3">
      <c r="B26" s="130" t="s">
        <v>26</v>
      </c>
      <c r="C26" s="131"/>
      <c r="D26" s="130" t="s">
        <v>27</v>
      </c>
      <c r="E26" s="131"/>
      <c r="F26" s="130" t="s">
        <v>28</v>
      </c>
      <c r="G26" s="136"/>
      <c r="H26" s="131"/>
      <c r="I26" s="75"/>
      <c r="J26" s="75"/>
      <c r="M26" s="7"/>
    </row>
    <row r="27" spans="1:13" x14ac:dyDescent="0.25">
      <c r="B27" s="132" t="s">
        <v>30</v>
      </c>
      <c r="C27" s="133"/>
      <c r="D27" s="113"/>
      <c r="E27" s="117"/>
      <c r="F27" s="139">
        <v>10</v>
      </c>
      <c r="G27" s="140"/>
      <c r="H27" s="141"/>
      <c r="I27" s="3"/>
      <c r="J27" s="114"/>
      <c r="M27" s="7"/>
    </row>
    <row r="28" spans="1:13" x14ac:dyDescent="0.25">
      <c r="B28" s="128"/>
      <c r="C28" s="129"/>
      <c r="D28" s="109"/>
      <c r="E28" s="110"/>
      <c r="F28" s="128"/>
      <c r="G28" s="142"/>
      <c r="H28" s="143"/>
      <c r="I28" s="3"/>
      <c r="J28" s="114"/>
      <c r="M28" s="7"/>
    </row>
    <row r="29" spans="1:13" x14ac:dyDescent="0.25">
      <c r="B29" s="128"/>
      <c r="C29" s="129"/>
      <c r="D29" s="109"/>
      <c r="E29" s="110"/>
      <c r="F29" s="139"/>
      <c r="G29" s="140"/>
      <c r="H29" s="141"/>
      <c r="I29" s="3"/>
      <c r="J29" s="114"/>
      <c r="M29" s="7"/>
    </row>
    <row r="30" spans="1:13" x14ac:dyDescent="0.25">
      <c r="B30" s="128"/>
      <c r="C30" s="129"/>
      <c r="D30" s="109"/>
      <c r="E30" s="110"/>
      <c r="F30" s="128"/>
      <c r="G30" s="142"/>
      <c r="H30" s="143"/>
      <c r="I30" s="3"/>
      <c r="J30" s="114"/>
    </row>
    <row r="31" spans="1:13" x14ac:dyDescent="0.25">
      <c r="B31" s="128"/>
      <c r="C31" s="129"/>
      <c r="D31" s="109"/>
      <c r="E31" s="110"/>
      <c r="F31" s="139"/>
      <c r="G31" s="140"/>
      <c r="H31" s="141"/>
      <c r="I31" s="3"/>
      <c r="J31" s="114"/>
    </row>
    <row r="32" spans="1:13" ht="16.5" thickBot="1" x14ac:dyDescent="0.3">
      <c r="B32" s="134"/>
      <c r="C32" s="135"/>
      <c r="D32" s="111"/>
      <c r="E32" s="112"/>
      <c r="F32" s="134"/>
      <c r="G32" s="137"/>
      <c r="H32" s="138"/>
      <c r="I32" s="3"/>
      <c r="J32" s="114"/>
      <c r="K32" s="115"/>
      <c r="L32" s="115"/>
      <c r="M32" s="115"/>
    </row>
    <row r="33" spans="4:13" ht="16.5" thickBot="1" x14ac:dyDescent="0.3">
      <c r="D33" s="119"/>
      <c r="E33" s="120"/>
      <c r="F33" s="125">
        <f>SUM(F27:F32)</f>
        <v>10</v>
      </c>
      <c r="G33" s="126"/>
      <c r="H33" s="127"/>
      <c r="I33" s="116"/>
      <c r="J33" s="76"/>
      <c r="K33" s="115"/>
      <c r="L33" s="115"/>
      <c r="M33" s="115"/>
    </row>
    <row r="35" spans="4:13" x14ac:dyDescent="0.25">
      <c r="H35" s="82" t="s">
        <v>52</v>
      </c>
      <c r="I35" s="82"/>
    </row>
    <row r="36" spans="4:13" x14ac:dyDescent="0.25">
      <c r="H36" s="81" t="s">
        <v>32</v>
      </c>
      <c r="I36" s="81"/>
    </row>
  </sheetData>
  <sheetProtection sheet="1" objects="1" scenarios="1"/>
  <mergeCells count="22">
    <mergeCell ref="B32:C32"/>
    <mergeCell ref="F32:H32"/>
    <mergeCell ref="D33:E33"/>
    <mergeCell ref="F33:H33"/>
    <mergeCell ref="F28:H28"/>
    <mergeCell ref="B29:C29"/>
    <mergeCell ref="F29:H29"/>
    <mergeCell ref="B30:C30"/>
    <mergeCell ref="F30:H30"/>
    <mergeCell ref="B31:C31"/>
    <mergeCell ref="F31:H31"/>
    <mergeCell ref="J6:K6"/>
    <mergeCell ref="C7:K7"/>
    <mergeCell ref="E25:H25"/>
    <mergeCell ref="B26:C26"/>
    <mergeCell ref="D26:E26"/>
    <mergeCell ref="F26:H26"/>
    <mergeCell ref="B27:C27"/>
    <mergeCell ref="F27:H27"/>
    <mergeCell ref="B28:C28"/>
    <mergeCell ref="B1:L1"/>
    <mergeCell ref="G3:H3"/>
  </mergeCells>
  <conditionalFormatting sqref="B13:B17">
    <cfRule type="cellIs" dxfId="21" priority="5" operator="greaterThan">
      <formula>0</formula>
    </cfRule>
  </conditionalFormatting>
  <conditionalFormatting sqref="I13:L17">
    <cfRule type="cellIs" dxfId="17" priority="2" operator="between">
      <formula>0.01</formula>
      <formula>100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3" name="Check Box 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180975</xdr:rowOff>
                  </from>
                  <to>
                    <xdr:col>3</xdr:col>
                    <xdr:colOff>704850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4" name="Check Box 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180975</xdr:rowOff>
                  </from>
                  <to>
                    <xdr:col>3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5" name="Check Box 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12</xdr:row>
                    <xdr:rowOff>180975</xdr:rowOff>
                  </from>
                  <to>
                    <xdr:col>3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6" name="Check Box 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3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7" name="Check Box 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15</xdr:row>
                    <xdr:rowOff>190500</xdr:rowOff>
                  </from>
                  <to>
                    <xdr:col>3</xdr:col>
                    <xdr:colOff>704850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8" name="Check Box 6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9" name="Check Box 7">
              <controlPr locked="0"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0</xdr:rowOff>
                  </from>
                  <to>
                    <xdr:col>2</xdr:col>
                    <xdr:colOff>695325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0" name="Check Box 8">
              <controlPr locked="0" defaultSize="0" autoFill="0" autoLine="0" autoPict="0">
                <anchor moveWithCells="1">
                  <from>
                    <xdr:col>2</xdr:col>
                    <xdr:colOff>390525</xdr:colOff>
                    <xdr:row>17</xdr:row>
                    <xdr:rowOff>0</xdr:rowOff>
                  </from>
                  <to>
                    <xdr:col>2</xdr:col>
                    <xdr:colOff>695325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1" name="Check Box 9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2" name="Check Box 10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3" name="Check Box 11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4" name="Check Box 12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5" name="Check Box 13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6" name="Check Box 14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7" name="Check Box 15">
              <controlPr locked="0" defaultSize="0" autoFill="0" autoLine="0" autoPict="0">
                <anchor moveWithCells="1">
                  <from>
                    <xdr:col>2</xdr:col>
                    <xdr:colOff>371475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8" name="Check Box 16">
              <controlPr locked="0" defaultSize="0" autoFill="0" autoLine="0" autoPict="0">
                <anchor moveWithCells="1">
                  <from>
                    <xdr:col>2</xdr:col>
                    <xdr:colOff>371475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9" name="Check Box 1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190500</xdr:rowOff>
                  </from>
                  <to>
                    <xdr:col>3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0" name="Check Box 18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1" name="Check Box 19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2" name="Check Box 20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3" name="Check Box 21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4" name="Check Box 22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5" name="Check Box 23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6" name="Check Box 24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7" name="Check Box 25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8" name="Check Box 26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29" name="Check Box 27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0" name="Check Box 28">
              <controlPr locked="0" defaultSize="0" autoFill="0" autoLine="0" autoPict="0">
                <anchor moveWithCells="1">
                  <from>
                    <xdr:col>2</xdr:col>
                    <xdr:colOff>400050</xdr:colOff>
                    <xdr:row>17</xdr:row>
                    <xdr:rowOff>0</xdr:rowOff>
                  </from>
                  <to>
                    <xdr:col>2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1" name="Check Box 29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2" name="Check Box 30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3" name="Check Box 31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4" name="Check Box 32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5" name="Check Box 33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6" name="Check Box 34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7" name="Check Box 35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8" name="Check Box 36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9" name="Check Box 37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0" name="Check Box 38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1" name="Check Box 39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2" name="Check Box 40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3" name="Check Box 41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4" name="Check Box 42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5" name="Check Box 43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6" name="Check Box 44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7" name="Check Box 45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8" name="Check Box 46">
              <controlPr locked="0" defaultSize="0" autoFill="0" autoLine="0" autoPict="0">
                <anchor moveWithCells="1">
                  <from>
                    <xdr:col>2</xdr:col>
                    <xdr:colOff>361950</xdr:colOff>
                    <xdr:row>17</xdr:row>
                    <xdr:rowOff>0</xdr:rowOff>
                  </from>
                  <to>
                    <xdr:col>2</xdr:col>
                    <xdr:colOff>676275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B7662-85B6-4C3E-9478-EA26168FA227}">
  <dimension ref="A1:M86"/>
  <sheetViews>
    <sheetView showZeros="0" tabSelected="1" workbookViewId="0">
      <selection activeCell="G3" sqref="G3:H3"/>
    </sheetView>
  </sheetViews>
  <sheetFormatPr baseColWidth="10" defaultRowHeight="15" x14ac:dyDescent="0.25"/>
  <cols>
    <col min="1" max="1" width="1.140625" customWidth="1"/>
    <col min="2" max="2" width="13" customWidth="1"/>
    <col min="3" max="3" width="15.28515625" customWidth="1"/>
    <col min="4" max="4" width="14.28515625" customWidth="1"/>
    <col min="5" max="5" width="12.5703125" customWidth="1"/>
    <col min="6" max="6" width="22.140625" customWidth="1"/>
    <col min="7" max="7" width="19.5703125" customWidth="1"/>
    <col min="8" max="8" width="15.42578125" customWidth="1"/>
    <col min="10" max="10" width="12.140625" customWidth="1"/>
    <col min="11" max="11" width="14.7109375" customWidth="1"/>
    <col min="12" max="12" width="13.28515625" customWidth="1"/>
    <col min="13" max="13" width="1.140625" customWidth="1"/>
  </cols>
  <sheetData>
    <row r="1" spans="1:13" ht="27" thickBot="1" x14ac:dyDescent="0.45">
      <c r="B1" s="121" t="s">
        <v>37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16.5" thickBot="1" x14ac:dyDescent="0.3">
      <c r="E2" s="7"/>
      <c r="J2" s="8" t="s">
        <v>0</v>
      </c>
      <c r="K2" s="9" t="s">
        <v>1</v>
      </c>
      <c r="L2" s="10" t="s">
        <v>2</v>
      </c>
    </row>
    <row r="3" spans="1:13" ht="16.5" thickBot="1" x14ac:dyDescent="0.3">
      <c r="E3" s="7"/>
      <c r="F3" s="11" t="s">
        <v>3</v>
      </c>
      <c r="G3" s="157"/>
      <c r="H3" s="155"/>
      <c r="J3" s="12" t="s">
        <v>4</v>
      </c>
      <c r="K3" s="13">
        <f>L42</f>
        <v>38.407999999999994</v>
      </c>
      <c r="L3" s="63">
        <f>L43</f>
        <v>0.96019999999999983</v>
      </c>
    </row>
    <row r="4" spans="1:13" ht="16.5" thickBot="1" x14ac:dyDescent="0.3">
      <c r="E4" s="7"/>
      <c r="J4" s="14" t="s">
        <v>5</v>
      </c>
      <c r="K4" s="15">
        <f>L82</f>
        <v>43.495999999999995</v>
      </c>
      <c r="L4" s="93">
        <f>L83</f>
        <v>1</v>
      </c>
    </row>
    <row r="5" spans="1:13" ht="16.5" thickBot="1" x14ac:dyDescent="0.3">
      <c r="B5" s="55" t="s">
        <v>33</v>
      </c>
      <c r="C5" s="16"/>
      <c r="D5" s="16"/>
      <c r="G5" s="60"/>
      <c r="H5" s="79"/>
      <c r="J5" s="17" t="s">
        <v>6</v>
      </c>
      <c r="K5" s="101">
        <f>SUM(K3:K4)</f>
        <v>81.903999999999996</v>
      </c>
      <c r="L5" s="102">
        <f>IF(K5&gt;80,1,K5/80)</f>
        <v>1</v>
      </c>
    </row>
    <row r="6" spans="1:13" x14ac:dyDescent="0.25">
      <c r="B6" s="55"/>
      <c r="C6" s="16"/>
      <c r="D6" s="16"/>
      <c r="G6" s="61" t="b">
        <v>0</v>
      </c>
      <c r="H6" s="79"/>
    </row>
    <row r="7" spans="1:13" x14ac:dyDescent="0.25">
      <c r="B7" s="106" t="s">
        <v>42</v>
      </c>
      <c r="C7" s="106"/>
      <c r="D7" s="107"/>
      <c r="E7" s="37"/>
      <c r="F7" s="37"/>
    </row>
    <row r="8" spans="1:13" ht="9" customHeight="1" x14ac:dyDescent="0.25">
      <c r="A8" s="18"/>
      <c r="B8" s="19"/>
      <c r="C8" s="19"/>
      <c r="D8" s="19"/>
      <c r="E8" s="20"/>
      <c r="F8" s="18"/>
      <c r="G8" s="18"/>
      <c r="H8" s="18"/>
      <c r="I8" s="18"/>
      <c r="J8" s="18"/>
      <c r="K8" s="18"/>
      <c r="L8" s="18"/>
      <c r="M8" s="18"/>
    </row>
    <row r="9" spans="1:13" ht="18.75" x14ac:dyDescent="0.3">
      <c r="A9" s="18"/>
      <c r="B9" s="21" t="s">
        <v>4</v>
      </c>
      <c r="C9" s="21"/>
      <c r="D9" s="21"/>
      <c r="E9" s="3"/>
      <c r="M9" s="18"/>
    </row>
    <row r="10" spans="1:13" ht="15.75" thickBot="1" x14ac:dyDescent="0.3">
      <c r="A10" s="18"/>
      <c r="E10" s="7"/>
      <c r="G10" s="71"/>
      <c r="H10" s="75"/>
      <c r="M10" s="18"/>
    </row>
    <row r="11" spans="1:13" ht="15.75" thickBot="1" x14ac:dyDescent="0.3">
      <c r="A11" s="18"/>
      <c r="B11" s="22" t="s">
        <v>7</v>
      </c>
      <c r="C11" s="22" t="s">
        <v>8</v>
      </c>
      <c r="D11" s="22" t="s">
        <v>35</v>
      </c>
      <c r="E11" s="22" t="s">
        <v>9</v>
      </c>
      <c r="F11" s="22" t="s">
        <v>34</v>
      </c>
      <c r="G11" s="22" t="s">
        <v>36</v>
      </c>
      <c r="H11" s="22" t="s">
        <v>10</v>
      </c>
      <c r="I11" s="22" t="s">
        <v>11</v>
      </c>
      <c r="J11" s="22" t="s">
        <v>12</v>
      </c>
      <c r="K11" s="22" t="s">
        <v>13</v>
      </c>
      <c r="L11" s="22" t="s">
        <v>1</v>
      </c>
      <c r="M11" s="18"/>
    </row>
    <row r="12" spans="1:13" ht="15.75" thickBot="1" x14ac:dyDescent="0.3">
      <c r="A12" s="18"/>
      <c r="B12" s="50"/>
      <c r="C12" s="51"/>
      <c r="D12" s="51"/>
      <c r="E12" s="24"/>
      <c r="F12" s="23"/>
      <c r="G12" s="23"/>
      <c r="H12" s="23"/>
      <c r="I12" s="53">
        <f>E34</f>
        <v>0.9</v>
      </c>
      <c r="J12" s="53"/>
      <c r="K12" s="53"/>
      <c r="L12" s="42"/>
      <c r="M12" s="18"/>
    </row>
    <row r="13" spans="1:13" x14ac:dyDescent="0.25">
      <c r="A13" s="18"/>
      <c r="B13" s="85">
        <v>1</v>
      </c>
      <c r="C13" s="103" t="b">
        <v>1</v>
      </c>
      <c r="D13" s="105" t="b">
        <v>0</v>
      </c>
      <c r="E13" s="1"/>
      <c r="F13" s="158" t="s">
        <v>38</v>
      </c>
      <c r="G13" s="88">
        <v>30</v>
      </c>
      <c r="H13" s="89">
        <v>11</v>
      </c>
      <c r="I13" s="108">
        <f>IF(C13,G13*$I$12,0)/15</f>
        <v>1.8</v>
      </c>
      <c r="J13" s="77">
        <f>IF(D13,G13*1.28,G13*1.2)/15</f>
        <v>2.4</v>
      </c>
      <c r="K13" s="26">
        <f>G13*H13*0.04/15</f>
        <v>0.88000000000000012</v>
      </c>
      <c r="L13" s="25">
        <f>SUM(I13+J13+K13)</f>
        <v>5.08</v>
      </c>
      <c r="M13" s="18"/>
    </row>
    <row r="14" spans="1:13" x14ac:dyDescent="0.25">
      <c r="A14" s="18"/>
      <c r="B14" s="86">
        <v>1</v>
      </c>
      <c r="C14" s="103" t="b">
        <v>1</v>
      </c>
      <c r="D14" s="84" t="b">
        <v>0</v>
      </c>
      <c r="E14" s="3"/>
      <c r="F14" s="159" t="s">
        <v>39</v>
      </c>
      <c r="G14" s="90">
        <v>15</v>
      </c>
      <c r="H14" s="91">
        <v>13</v>
      </c>
      <c r="I14" s="108">
        <f t="shared" ref="I14:I32" si="0">IF(C14,G14*$I$12,0)/15</f>
        <v>0.9</v>
      </c>
      <c r="J14" s="77">
        <f t="shared" ref="J14:J32" si="1">IF(D14,G14*1.28,G14*1.2)/15</f>
        <v>1.2</v>
      </c>
      <c r="K14" s="26">
        <f t="shared" ref="K14:K32" si="2">G14*H14*0.04/15</f>
        <v>0.52</v>
      </c>
      <c r="L14" s="27">
        <f>SUM(I14+J14+K14)</f>
        <v>2.62</v>
      </c>
      <c r="M14" s="18"/>
    </row>
    <row r="15" spans="1:13" x14ac:dyDescent="0.25">
      <c r="A15" s="18"/>
      <c r="B15" s="86"/>
      <c r="C15" s="103" t="b">
        <v>1</v>
      </c>
      <c r="D15" s="84" t="b">
        <v>1</v>
      </c>
      <c r="E15" s="3"/>
      <c r="F15" s="159" t="s">
        <v>40</v>
      </c>
      <c r="G15" s="90">
        <v>90</v>
      </c>
      <c r="H15" s="91">
        <v>5</v>
      </c>
      <c r="I15" s="108">
        <f t="shared" si="0"/>
        <v>5.4</v>
      </c>
      <c r="J15" s="77">
        <f t="shared" si="1"/>
        <v>7.6800000000000006</v>
      </c>
      <c r="K15" s="26">
        <f t="shared" si="2"/>
        <v>1.2</v>
      </c>
      <c r="L15" s="27">
        <f t="shared" ref="L15:L32" si="3">SUM(I15+J15+K15)</f>
        <v>14.280000000000001</v>
      </c>
      <c r="M15" s="18"/>
    </row>
    <row r="16" spans="1:13" x14ac:dyDescent="0.25">
      <c r="A16" s="18"/>
      <c r="B16" s="86"/>
      <c r="C16" s="103" t="b">
        <v>0</v>
      </c>
      <c r="D16" s="84" t="b">
        <v>1</v>
      </c>
      <c r="E16" s="3"/>
      <c r="F16" s="159" t="s">
        <v>40</v>
      </c>
      <c r="G16" s="90">
        <v>90</v>
      </c>
      <c r="H16" s="91">
        <v>5</v>
      </c>
      <c r="I16" s="108">
        <f t="shared" si="0"/>
        <v>0</v>
      </c>
      <c r="J16" s="77">
        <f t="shared" si="1"/>
        <v>7.6800000000000006</v>
      </c>
      <c r="K16" s="26">
        <f t="shared" si="2"/>
        <v>1.2</v>
      </c>
      <c r="L16" s="27">
        <f t="shared" si="3"/>
        <v>8.8800000000000008</v>
      </c>
      <c r="M16" s="18"/>
    </row>
    <row r="17" spans="1:13" x14ac:dyDescent="0.25">
      <c r="A17" s="18"/>
      <c r="B17" s="86"/>
      <c r="C17" s="103" t="b">
        <v>1</v>
      </c>
      <c r="D17" s="84" t="b">
        <v>0</v>
      </c>
      <c r="E17" s="3"/>
      <c r="F17" s="159" t="s">
        <v>41</v>
      </c>
      <c r="G17" s="90">
        <v>45</v>
      </c>
      <c r="H17" s="91">
        <v>6</v>
      </c>
      <c r="I17" s="108">
        <f t="shared" si="0"/>
        <v>2.7</v>
      </c>
      <c r="J17" s="77">
        <f t="shared" si="1"/>
        <v>3.6</v>
      </c>
      <c r="K17" s="26">
        <f t="shared" si="2"/>
        <v>0.72000000000000008</v>
      </c>
      <c r="L17" s="27">
        <f t="shared" si="3"/>
        <v>7.0200000000000005</v>
      </c>
      <c r="M17" s="18"/>
    </row>
    <row r="18" spans="1:13" x14ac:dyDescent="0.25">
      <c r="A18" s="18"/>
      <c r="B18" s="86">
        <f>IF(ISBLANK($E18),0,IF(COUNTIF($E$13:$E17,E18)&gt;=1,0,1))</f>
        <v>0</v>
      </c>
      <c r="C18" s="103" t="b">
        <v>0</v>
      </c>
      <c r="D18" s="84" t="b">
        <v>0</v>
      </c>
      <c r="E18" s="3"/>
      <c r="F18" s="4"/>
      <c r="G18" s="90"/>
      <c r="H18" s="91"/>
      <c r="I18" s="108">
        <f t="shared" si="0"/>
        <v>0</v>
      </c>
      <c r="J18" s="77">
        <f t="shared" si="1"/>
        <v>0</v>
      </c>
      <c r="K18" s="26">
        <f t="shared" si="2"/>
        <v>0</v>
      </c>
      <c r="L18" s="27">
        <f t="shared" si="3"/>
        <v>0</v>
      </c>
      <c r="M18" s="18"/>
    </row>
    <row r="19" spans="1:13" x14ac:dyDescent="0.25">
      <c r="A19" s="18"/>
      <c r="B19" s="86">
        <f>IF(ISBLANK($E19),0,IF(COUNTIF($E$13:$E18,E19)&gt;=1,0,1))</f>
        <v>0</v>
      </c>
      <c r="C19" s="103" t="b">
        <v>0</v>
      </c>
      <c r="D19" s="84" t="b">
        <v>0</v>
      </c>
      <c r="E19" s="3"/>
      <c r="F19" s="4"/>
      <c r="G19" s="90"/>
      <c r="H19" s="91"/>
      <c r="I19" s="108">
        <f t="shared" si="0"/>
        <v>0</v>
      </c>
      <c r="J19" s="77">
        <f t="shared" si="1"/>
        <v>0</v>
      </c>
      <c r="K19" s="26">
        <f t="shared" si="2"/>
        <v>0</v>
      </c>
      <c r="L19" s="27">
        <f t="shared" si="3"/>
        <v>0</v>
      </c>
      <c r="M19" s="18"/>
    </row>
    <row r="20" spans="1:13" x14ac:dyDescent="0.25">
      <c r="A20" s="18"/>
      <c r="B20" s="86">
        <f>IF(ISBLANK($E20),0,IF(COUNTIF($E$13:$E19,E20)&gt;=1,0,1))</f>
        <v>0</v>
      </c>
      <c r="C20" s="103" t="b">
        <v>0</v>
      </c>
      <c r="D20" s="84" t="b">
        <v>0</v>
      </c>
      <c r="E20" s="3"/>
      <c r="F20" s="4"/>
      <c r="G20" s="90"/>
      <c r="H20" s="91"/>
      <c r="I20" s="108">
        <f t="shared" si="0"/>
        <v>0</v>
      </c>
      <c r="J20" s="77">
        <f t="shared" si="1"/>
        <v>0</v>
      </c>
      <c r="K20" s="26">
        <f t="shared" si="2"/>
        <v>0</v>
      </c>
      <c r="L20" s="27">
        <f t="shared" si="3"/>
        <v>0</v>
      </c>
      <c r="M20" s="18"/>
    </row>
    <row r="21" spans="1:13" x14ac:dyDescent="0.25">
      <c r="A21" s="18"/>
      <c r="B21" s="86">
        <f>IF(ISBLANK($E21),0,IF(COUNTIF($E$13:$E20,E21)&gt;=1,0,1))</f>
        <v>0</v>
      </c>
      <c r="C21" s="103" t="b">
        <v>0</v>
      </c>
      <c r="D21" s="84" t="b">
        <v>0</v>
      </c>
      <c r="E21" s="3"/>
      <c r="F21" s="4"/>
      <c r="G21" s="90"/>
      <c r="H21" s="91"/>
      <c r="I21" s="108">
        <f t="shared" si="0"/>
        <v>0</v>
      </c>
      <c r="J21" s="77">
        <f t="shared" si="1"/>
        <v>0</v>
      </c>
      <c r="K21" s="26">
        <f t="shared" si="2"/>
        <v>0</v>
      </c>
      <c r="L21" s="27">
        <f t="shared" si="3"/>
        <v>0</v>
      </c>
      <c r="M21" s="18"/>
    </row>
    <row r="22" spans="1:13" x14ac:dyDescent="0.25">
      <c r="A22" s="18"/>
      <c r="B22" s="86">
        <f>IF(ISBLANK($E22),0,IF(COUNTIF($E$13:$E21,E22)&gt;=1,0,1))</f>
        <v>0</v>
      </c>
      <c r="C22" s="103" t="b">
        <v>0</v>
      </c>
      <c r="D22" s="84" t="b">
        <v>0</v>
      </c>
      <c r="E22" s="3"/>
      <c r="F22" s="4"/>
      <c r="G22" s="90"/>
      <c r="H22" s="91"/>
      <c r="I22" s="108">
        <f t="shared" si="0"/>
        <v>0</v>
      </c>
      <c r="J22" s="77">
        <f t="shared" si="1"/>
        <v>0</v>
      </c>
      <c r="K22" s="26">
        <f t="shared" si="2"/>
        <v>0</v>
      </c>
      <c r="L22" s="27">
        <f t="shared" si="3"/>
        <v>0</v>
      </c>
      <c r="M22" s="18"/>
    </row>
    <row r="23" spans="1:13" x14ac:dyDescent="0.25">
      <c r="A23" s="18"/>
      <c r="B23" s="86">
        <f>IF(ISBLANK($E23),0,IF(COUNTIF($E$13:$E22,E23)&gt;=1,0,1))</f>
        <v>0</v>
      </c>
      <c r="C23" s="103" t="b">
        <v>0</v>
      </c>
      <c r="D23" s="84" t="b">
        <v>0</v>
      </c>
      <c r="E23" s="3"/>
      <c r="F23" s="4"/>
      <c r="G23" s="90"/>
      <c r="H23" s="91"/>
      <c r="I23" s="108">
        <f t="shared" si="0"/>
        <v>0</v>
      </c>
      <c r="J23" s="77">
        <f t="shared" si="1"/>
        <v>0</v>
      </c>
      <c r="K23" s="26">
        <f t="shared" si="2"/>
        <v>0</v>
      </c>
      <c r="L23" s="27">
        <f t="shared" si="3"/>
        <v>0</v>
      </c>
      <c r="M23" s="18"/>
    </row>
    <row r="24" spans="1:13" x14ac:dyDescent="0.25">
      <c r="A24" s="18"/>
      <c r="B24" s="86">
        <f>IF(ISBLANK($E24),0,IF(COUNTIF($E$13:$E23,E24)&gt;=1,0,1))</f>
        <v>0</v>
      </c>
      <c r="C24" s="103" t="b">
        <v>0</v>
      </c>
      <c r="D24" s="84" t="b">
        <v>0</v>
      </c>
      <c r="E24" s="3"/>
      <c r="F24" s="4"/>
      <c r="G24" s="90"/>
      <c r="H24" s="91"/>
      <c r="I24" s="108">
        <f t="shared" si="0"/>
        <v>0</v>
      </c>
      <c r="J24" s="77">
        <f t="shared" si="1"/>
        <v>0</v>
      </c>
      <c r="K24" s="26">
        <f t="shared" si="2"/>
        <v>0</v>
      </c>
      <c r="L24" s="27">
        <f t="shared" si="3"/>
        <v>0</v>
      </c>
      <c r="M24" s="18"/>
    </row>
    <row r="25" spans="1:13" x14ac:dyDescent="0.25">
      <c r="A25" s="18"/>
      <c r="B25" s="86">
        <f>IF(ISBLANK($E25),0,IF(COUNTIF($E$13:$E24,E25)&gt;=1,0,1))</f>
        <v>0</v>
      </c>
      <c r="C25" s="103" t="b">
        <v>0</v>
      </c>
      <c r="D25" s="84" t="b">
        <v>0</v>
      </c>
      <c r="E25" s="3"/>
      <c r="F25" s="4"/>
      <c r="G25" s="90"/>
      <c r="H25" s="91"/>
      <c r="I25" s="108">
        <f t="shared" si="0"/>
        <v>0</v>
      </c>
      <c r="J25" s="77">
        <f t="shared" si="1"/>
        <v>0</v>
      </c>
      <c r="K25" s="26">
        <f t="shared" si="2"/>
        <v>0</v>
      </c>
      <c r="L25" s="27">
        <f t="shared" si="3"/>
        <v>0</v>
      </c>
      <c r="M25" s="18"/>
    </row>
    <row r="26" spans="1:13" x14ac:dyDescent="0.25">
      <c r="A26" s="18"/>
      <c r="B26" s="86">
        <f>IF(ISBLANK($E26),0,IF(COUNTIF($E$13:$E25,E26)&gt;=1,0,1))</f>
        <v>0</v>
      </c>
      <c r="C26" s="103" t="b">
        <v>0</v>
      </c>
      <c r="D26" s="84" t="b">
        <v>0</v>
      </c>
      <c r="E26" s="3"/>
      <c r="F26" s="4"/>
      <c r="G26" s="90"/>
      <c r="H26" s="91"/>
      <c r="I26" s="108">
        <f t="shared" si="0"/>
        <v>0</v>
      </c>
      <c r="J26" s="77">
        <f t="shared" si="1"/>
        <v>0</v>
      </c>
      <c r="K26" s="26">
        <f t="shared" si="2"/>
        <v>0</v>
      </c>
      <c r="L26" s="27">
        <f t="shared" si="3"/>
        <v>0</v>
      </c>
      <c r="M26" s="18"/>
    </row>
    <row r="27" spans="1:13" x14ac:dyDescent="0.25">
      <c r="A27" s="18"/>
      <c r="B27" s="86">
        <f>IF(ISBLANK($E27),0,IF(COUNTIF($E$13:$E26,E27)&gt;=1,0,1))</f>
        <v>0</v>
      </c>
      <c r="C27" s="103" t="b">
        <v>0</v>
      </c>
      <c r="D27" s="84" t="b">
        <v>0</v>
      </c>
      <c r="E27" s="3"/>
      <c r="F27" s="4"/>
      <c r="G27" s="90"/>
      <c r="H27" s="91"/>
      <c r="I27" s="108">
        <f t="shared" si="0"/>
        <v>0</v>
      </c>
      <c r="J27" s="77">
        <f t="shared" si="1"/>
        <v>0</v>
      </c>
      <c r="K27" s="26">
        <f t="shared" si="2"/>
        <v>0</v>
      </c>
      <c r="L27" s="27">
        <f t="shared" si="3"/>
        <v>0</v>
      </c>
      <c r="M27" s="18"/>
    </row>
    <row r="28" spans="1:13" x14ac:dyDescent="0.25">
      <c r="A28" s="18"/>
      <c r="B28" s="86">
        <f>IF(ISBLANK($E28),0,IF(COUNTIF($E$13:$E27,E28)&gt;=1,0,1))</f>
        <v>0</v>
      </c>
      <c r="C28" s="103" t="b">
        <v>0</v>
      </c>
      <c r="D28" s="84" t="b">
        <v>0</v>
      </c>
      <c r="E28" s="3"/>
      <c r="F28" s="4"/>
      <c r="G28" s="90"/>
      <c r="H28" s="91"/>
      <c r="I28" s="108">
        <f t="shared" si="0"/>
        <v>0</v>
      </c>
      <c r="J28" s="77">
        <f t="shared" si="1"/>
        <v>0</v>
      </c>
      <c r="K28" s="26">
        <f t="shared" si="2"/>
        <v>0</v>
      </c>
      <c r="L28" s="27">
        <f t="shared" si="3"/>
        <v>0</v>
      </c>
      <c r="M28" s="18"/>
    </row>
    <row r="29" spans="1:13" x14ac:dyDescent="0.25">
      <c r="A29" s="18"/>
      <c r="B29" s="86">
        <f>IF(ISBLANK($E29),0,IF(COUNTIF($E$13:$E28,E29)&gt;=1,0,1))</f>
        <v>0</v>
      </c>
      <c r="C29" s="103" t="b">
        <v>0</v>
      </c>
      <c r="D29" s="84" t="b">
        <v>0</v>
      </c>
      <c r="E29" s="3"/>
      <c r="F29" s="4"/>
      <c r="G29" s="90"/>
      <c r="H29" s="91"/>
      <c r="I29" s="108">
        <f t="shared" si="0"/>
        <v>0</v>
      </c>
      <c r="J29" s="77">
        <f t="shared" si="1"/>
        <v>0</v>
      </c>
      <c r="K29" s="26">
        <f t="shared" si="2"/>
        <v>0</v>
      </c>
      <c r="L29" s="27">
        <f t="shared" si="3"/>
        <v>0</v>
      </c>
      <c r="M29" s="18"/>
    </row>
    <row r="30" spans="1:13" x14ac:dyDescent="0.25">
      <c r="A30" s="18"/>
      <c r="B30" s="86">
        <f>IF(ISBLANK($E30),0,IF(COUNTIF($E$13:$E29,E30)&gt;=1,0,1))</f>
        <v>0</v>
      </c>
      <c r="C30" s="103" t="b">
        <v>0</v>
      </c>
      <c r="D30" s="84" t="b">
        <v>0</v>
      </c>
      <c r="E30" s="3"/>
      <c r="F30" s="4"/>
      <c r="G30" s="90"/>
      <c r="H30" s="91"/>
      <c r="I30" s="108">
        <f t="shared" si="0"/>
        <v>0</v>
      </c>
      <c r="J30" s="77">
        <f t="shared" si="1"/>
        <v>0</v>
      </c>
      <c r="K30" s="26">
        <f t="shared" si="2"/>
        <v>0</v>
      </c>
      <c r="L30" s="27">
        <f t="shared" si="3"/>
        <v>0</v>
      </c>
      <c r="M30" s="18"/>
    </row>
    <row r="31" spans="1:13" x14ac:dyDescent="0.25">
      <c r="A31" s="18"/>
      <c r="B31" s="86">
        <f>IF(ISBLANK($E31),0,IF(COUNTIF($E$13:$E30,E31)&gt;=1,0,1))</f>
        <v>0</v>
      </c>
      <c r="C31" s="103" t="b">
        <v>0</v>
      </c>
      <c r="D31" s="84" t="b">
        <v>0</v>
      </c>
      <c r="E31" s="3"/>
      <c r="F31" s="4"/>
      <c r="G31" s="90"/>
      <c r="H31" s="91"/>
      <c r="I31" s="108">
        <f t="shared" si="0"/>
        <v>0</v>
      </c>
      <c r="J31" s="77">
        <f t="shared" si="1"/>
        <v>0</v>
      </c>
      <c r="K31" s="26">
        <f t="shared" si="2"/>
        <v>0</v>
      </c>
      <c r="L31" s="27">
        <f t="shared" si="3"/>
        <v>0</v>
      </c>
      <c r="M31" s="18"/>
    </row>
    <row r="32" spans="1:13" ht="15.75" thickBot="1" x14ac:dyDescent="0.3">
      <c r="A32" s="18"/>
      <c r="B32" s="86">
        <f>IF(ISBLANK($E32),0,IF(COUNTIF($E$13:$E31,E32)&gt;=1,0,1))</f>
        <v>0</v>
      </c>
      <c r="C32" s="104" t="b">
        <v>0</v>
      </c>
      <c r="D32" s="87" t="b">
        <v>0</v>
      </c>
      <c r="E32" s="5"/>
      <c r="F32" s="6"/>
      <c r="G32" s="92"/>
      <c r="H32" s="91"/>
      <c r="I32" s="28">
        <f t="shared" si="0"/>
        <v>0</v>
      </c>
      <c r="J32" s="78">
        <f t="shared" si="1"/>
        <v>0</v>
      </c>
      <c r="K32" s="29">
        <f t="shared" si="2"/>
        <v>0</v>
      </c>
      <c r="L32" s="30">
        <f t="shared" si="3"/>
        <v>0</v>
      </c>
      <c r="M32" s="18"/>
    </row>
    <row r="33" spans="1:13" ht="15.75" thickBot="1" x14ac:dyDescent="0.3">
      <c r="A33" s="18"/>
      <c r="B33" s="151" t="s">
        <v>16</v>
      </c>
      <c r="C33" s="156"/>
      <c r="D33" s="152"/>
      <c r="E33" s="57">
        <f>IF(G6=TRUE,#REF!,SUM(IF(B13,1,0),IF(B14,1,0),IF(B15,1,0),IF(B16,1,0),IF(B17,1,0),IF(B18,1,0),IF(B19,1,0),IF(B20,1,0),IF(B21,1,0),IF(B22,1,0),IF(B23,1,0),IF(B24,1,0),IF(B25,1,0),IF(B26,1,0),IF(B27,1,0),IF(B28,1,0),IF(B29,1,0),IF(B30,1,0),IF(B31,1,0),IF(B32,1,0)))</f>
        <v>2</v>
      </c>
      <c r="F33" s="32"/>
      <c r="G33" s="64">
        <f>SUM(G13:G32)/15</f>
        <v>18</v>
      </c>
      <c r="H33" s="74">
        <f t="shared" ref="H33:L33" si="4">SUM(H13:H32)</f>
        <v>40</v>
      </c>
      <c r="I33" s="33">
        <f t="shared" si="4"/>
        <v>10.8</v>
      </c>
      <c r="J33" s="34">
        <f t="shared" si="4"/>
        <v>22.560000000000002</v>
      </c>
      <c r="K33" s="34">
        <f t="shared" si="4"/>
        <v>4.5199999999999996</v>
      </c>
      <c r="L33" s="35">
        <f t="shared" ref="L33" si="5">SUM(I33:K33)</f>
        <v>37.879999999999995</v>
      </c>
      <c r="M33" s="18"/>
    </row>
    <row r="34" spans="1:13" ht="15.75" thickBot="1" x14ac:dyDescent="0.3">
      <c r="A34" s="18"/>
      <c r="B34" s="153" t="s">
        <v>17</v>
      </c>
      <c r="C34" s="154"/>
      <c r="D34" s="154"/>
      <c r="E34" s="36">
        <f>IF(E33=1,0.9,IF(E33=2,0.9,IF(E33=3,1.1,IF(E33&gt;=4,1.75,0))))</f>
        <v>0.9</v>
      </c>
      <c r="F34" s="37"/>
      <c r="G34" s="7"/>
      <c r="H34" s="7"/>
      <c r="I34" s="38"/>
      <c r="J34" s="38"/>
      <c r="L34" s="39"/>
      <c r="M34" s="18"/>
    </row>
    <row r="35" spans="1:13" ht="15.75" thickBot="1" x14ac:dyDescent="0.3">
      <c r="A35" s="18"/>
      <c r="D35" s="124" t="s">
        <v>23</v>
      </c>
      <c r="E35" s="124"/>
      <c r="F35" s="124"/>
      <c r="M35" s="18"/>
    </row>
    <row r="36" spans="1:13" ht="15.75" thickBot="1" x14ac:dyDescent="0.3">
      <c r="A36" s="18"/>
      <c r="B36" s="130" t="s">
        <v>45</v>
      </c>
      <c r="C36" s="131"/>
      <c r="D36" s="130" t="s">
        <v>27</v>
      </c>
      <c r="E36" s="131"/>
      <c r="F36" s="22" t="s">
        <v>28</v>
      </c>
      <c r="G36" s="75"/>
      <c r="H36" s="75"/>
      <c r="I36" s="40" t="s">
        <v>13</v>
      </c>
      <c r="J36" s="41"/>
      <c r="K36" s="118">
        <f>K33/0.04</f>
        <v>112.99999999999999</v>
      </c>
      <c r="L36" s="97"/>
      <c r="M36" s="18"/>
    </row>
    <row r="37" spans="1:13" x14ac:dyDescent="0.25">
      <c r="A37" s="18"/>
      <c r="B37" s="148" t="s">
        <v>46</v>
      </c>
      <c r="C37" s="149"/>
      <c r="D37" s="150">
        <v>0.52800000000000002</v>
      </c>
      <c r="E37" s="133"/>
      <c r="F37" s="94"/>
      <c r="G37" s="56"/>
      <c r="H37" s="43"/>
      <c r="I37" s="58" t="s">
        <v>24</v>
      </c>
      <c r="J37" s="59"/>
      <c r="K37" s="98">
        <f>IF(K36-415 &gt; 0,K36-415,0)</f>
        <v>0</v>
      </c>
      <c r="L37" s="44">
        <f>K37*0.03</f>
        <v>0</v>
      </c>
      <c r="M37" s="18"/>
    </row>
    <row r="38" spans="1:13" x14ac:dyDescent="0.25">
      <c r="A38" s="18"/>
      <c r="B38" s="144"/>
      <c r="C38" s="129"/>
      <c r="D38" s="144"/>
      <c r="E38" s="129"/>
      <c r="F38" s="95"/>
      <c r="G38" s="56"/>
      <c r="H38" s="43"/>
      <c r="I38" s="58" t="s">
        <v>25</v>
      </c>
      <c r="J38" s="59"/>
      <c r="K38" s="98">
        <f>IF(H33&lt;160,0,#REF!-160)</f>
        <v>0</v>
      </c>
      <c r="L38" s="44">
        <f>(K38^2)*0.1</f>
        <v>0</v>
      </c>
      <c r="M38" s="18"/>
    </row>
    <row r="39" spans="1:13" ht="15" customHeight="1" x14ac:dyDescent="0.25">
      <c r="A39" s="18"/>
      <c r="B39" s="144"/>
      <c r="C39" s="129"/>
      <c r="D39" s="144"/>
      <c r="E39" s="129"/>
      <c r="F39" s="95"/>
      <c r="G39" s="56"/>
      <c r="H39" s="43"/>
      <c r="I39" s="58" t="s">
        <v>31</v>
      </c>
      <c r="J39" s="59"/>
      <c r="K39" s="98">
        <f>IF(H33&lt;75,0,H33)</f>
        <v>0</v>
      </c>
      <c r="L39" s="44">
        <f>K39*0.01</f>
        <v>0</v>
      </c>
      <c r="M39" s="18"/>
    </row>
    <row r="40" spans="1:13" x14ac:dyDescent="0.25">
      <c r="A40" s="18"/>
      <c r="B40" s="144"/>
      <c r="C40" s="129"/>
      <c r="D40" s="144"/>
      <c r="E40" s="129"/>
      <c r="F40" s="95"/>
      <c r="G40" s="56"/>
      <c r="H40" s="43"/>
      <c r="I40" s="58" t="s">
        <v>18</v>
      </c>
      <c r="J40" s="59"/>
      <c r="K40" s="99"/>
      <c r="L40" s="44">
        <f>D43+F43/100*40</f>
        <v>0.52800000000000002</v>
      </c>
      <c r="M40" s="18"/>
    </row>
    <row r="41" spans="1:13" ht="15" customHeight="1" thickBot="1" x14ac:dyDescent="0.3">
      <c r="A41" s="18"/>
      <c r="B41" s="144"/>
      <c r="C41" s="129"/>
      <c r="D41" s="144"/>
      <c r="E41" s="129"/>
      <c r="F41" s="95"/>
      <c r="G41" s="56"/>
      <c r="H41" s="43"/>
      <c r="I41" s="65"/>
      <c r="J41" s="66"/>
      <c r="K41" s="66"/>
      <c r="L41" s="45"/>
      <c r="M41" s="18"/>
    </row>
    <row r="42" spans="1:13" ht="15" customHeight="1" thickBot="1" x14ac:dyDescent="0.3">
      <c r="A42" s="18"/>
      <c r="B42" s="144"/>
      <c r="C42" s="129"/>
      <c r="D42" s="145"/>
      <c r="E42" s="135"/>
      <c r="F42" s="96"/>
      <c r="G42" s="56"/>
      <c r="H42" s="43"/>
      <c r="I42" s="67" t="s">
        <v>19</v>
      </c>
      <c r="J42" s="68"/>
      <c r="K42" s="68"/>
      <c r="L42" s="46">
        <f>SUM(L37:L41,L33)</f>
        <v>38.407999999999994</v>
      </c>
      <c r="M42" s="18"/>
    </row>
    <row r="43" spans="1:13" ht="16.5" thickBot="1" x14ac:dyDescent="0.3">
      <c r="A43" s="18"/>
      <c r="D43" s="146">
        <f>SUM(D37:D42)</f>
        <v>0.52800000000000002</v>
      </c>
      <c r="E43" s="147"/>
      <c r="F43" s="73">
        <f>SUM(F37:F42)</f>
        <v>0</v>
      </c>
      <c r="G43" s="76"/>
      <c r="H43" s="76"/>
      <c r="I43" s="69" t="s">
        <v>20</v>
      </c>
      <c r="J43" s="70"/>
      <c r="K43" s="70"/>
      <c r="L43" s="62">
        <f>IF(L42&gt;40,1,L42/40)</f>
        <v>0.96019999999999983</v>
      </c>
      <c r="M43" s="18"/>
    </row>
    <row r="44" spans="1:13" x14ac:dyDescent="0.25">
      <c r="A44" s="18"/>
      <c r="E44" s="7"/>
      <c r="M44" s="18"/>
    </row>
    <row r="45" spans="1:13" x14ac:dyDescent="0.25">
      <c r="A45" s="18"/>
      <c r="E45" s="7"/>
      <c r="M45" s="18"/>
    </row>
    <row r="46" spans="1:13" x14ac:dyDescent="0.25">
      <c r="A46" s="18"/>
      <c r="B46" s="19"/>
      <c r="C46" s="19"/>
      <c r="D46" s="19"/>
      <c r="E46" s="20"/>
      <c r="F46" s="18"/>
      <c r="G46" s="18"/>
      <c r="H46" s="18"/>
      <c r="I46" s="18"/>
      <c r="J46" s="18"/>
      <c r="K46" s="18"/>
      <c r="L46" s="18"/>
      <c r="M46" s="18"/>
    </row>
    <row r="47" spans="1:13" x14ac:dyDescent="0.25">
      <c r="E47" s="7"/>
    </row>
    <row r="48" spans="1:13" x14ac:dyDescent="0.25">
      <c r="A48" s="47"/>
      <c r="B48" s="48"/>
      <c r="C48" s="48"/>
      <c r="D48" s="48"/>
      <c r="E48" s="49"/>
      <c r="F48" s="47"/>
      <c r="G48" s="47"/>
      <c r="H48" s="47"/>
      <c r="I48" s="47"/>
      <c r="J48" s="47"/>
      <c r="K48" s="47"/>
      <c r="L48" s="47"/>
      <c r="M48" s="47"/>
    </row>
    <row r="49" spans="1:13" ht="18.75" x14ac:dyDescent="0.3">
      <c r="A49" s="47"/>
      <c r="B49" s="21" t="s">
        <v>5</v>
      </c>
      <c r="C49" s="21"/>
      <c r="D49" s="21"/>
      <c r="E49" s="7"/>
      <c r="M49" s="47"/>
    </row>
    <row r="50" spans="1:13" ht="15.75" thickBot="1" x14ac:dyDescent="0.3">
      <c r="A50" s="47"/>
      <c r="E50" s="7"/>
      <c r="G50" s="71"/>
      <c r="H50" s="75"/>
      <c r="M50" s="47"/>
    </row>
    <row r="51" spans="1:13" ht="15.75" thickBot="1" x14ac:dyDescent="0.3">
      <c r="A51" s="47"/>
      <c r="B51" s="22" t="s">
        <v>7</v>
      </c>
      <c r="C51" s="22" t="s">
        <v>8</v>
      </c>
      <c r="D51" s="22" t="s">
        <v>35</v>
      </c>
      <c r="E51" s="22" t="s">
        <v>9</v>
      </c>
      <c r="F51" s="22" t="s">
        <v>34</v>
      </c>
      <c r="G51" s="22" t="s">
        <v>36</v>
      </c>
      <c r="H51" s="22" t="s">
        <v>10</v>
      </c>
      <c r="I51" s="22" t="s">
        <v>11</v>
      </c>
      <c r="J51" s="22" t="s">
        <v>12</v>
      </c>
      <c r="K51" s="22" t="s">
        <v>13</v>
      </c>
      <c r="L51" s="22" t="s">
        <v>1</v>
      </c>
      <c r="M51" s="47"/>
    </row>
    <row r="52" spans="1:13" ht="15.75" thickBot="1" x14ac:dyDescent="0.3">
      <c r="A52" s="47"/>
      <c r="B52" s="50"/>
      <c r="C52" s="51"/>
      <c r="D52" s="51"/>
      <c r="E52" s="52"/>
      <c r="F52" s="51"/>
      <c r="G52" s="51"/>
      <c r="H52" s="51"/>
      <c r="I52" s="53">
        <f>E74</f>
        <v>0.9</v>
      </c>
      <c r="J52" s="53" t="s">
        <v>14</v>
      </c>
      <c r="K52" s="53" t="s">
        <v>15</v>
      </c>
      <c r="L52" s="42"/>
      <c r="M52" s="47"/>
    </row>
    <row r="53" spans="1:13" x14ac:dyDescent="0.25">
      <c r="A53" s="47"/>
      <c r="B53" s="85">
        <v>1</v>
      </c>
      <c r="C53" s="103" t="b">
        <v>1</v>
      </c>
      <c r="D53" s="83" t="b">
        <v>1</v>
      </c>
      <c r="E53" s="1"/>
      <c r="F53" s="2" t="s">
        <v>43</v>
      </c>
      <c r="G53" s="88">
        <v>120</v>
      </c>
      <c r="H53" s="89">
        <v>5</v>
      </c>
      <c r="I53" s="108">
        <f>IF(C53,G53*$I$12,0)/15</f>
        <v>7.2</v>
      </c>
      <c r="J53" s="77">
        <f>IF(D53,G53*1.28,G53*1.2)/15</f>
        <v>10.24</v>
      </c>
      <c r="K53" s="26">
        <f>G53*H53*0.04/15</f>
        <v>1.6</v>
      </c>
      <c r="L53" s="25">
        <f>SUM(I53+J53+K53)</f>
        <v>19.040000000000003</v>
      </c>
      <c r="M53" s="47"/>
    </row>
    <row r="54" spans="1:13" x14ac:dyDescent="0.25">
      <c r="A54" s="47"/>
      <c r="B54" s="86">
        <v>1</v>
      </c>
      <c r="C54" s="103" t="b">
        <v>1</v>
      </c>
      <c r="D54" s="84" t="b">
        <v>1</v>
      </c>
      <c r="E54" s="3"/>
      <c r="F54" s="4" t="s">
        <v>44</v>
      </c>
      <c r="G54" s="90">
        <v>150</v>
      </c>
      <c r="H54" s="91">
        <v>5</v>
      </c>
      <c r="I54" s="108">
        <f t="shared" ref="I54:I72" si="6">IF(C54,G54*$I$12,0)/15</f>
        <v>9</v>
      </c>
      <c r="J54" s="77">
        <f t="shared" ref="J54:J72" si="7">IF(D54,G54*1.28,G54*1.2)/15</f>
        <v>12.8</v>
      </c>
      <c r="K54" s="26">
        <f t="shared" ref="K54:K72" si="8">G54*H54*0.04/15</f>
        <v>2</v>
      </c>
      <c r="L54" s="27">
        <f>SUM(I54+J54+K54)</f>
        <v>23.8</v>
      </c>
      <c r="M54" s="47"/>
    </row>
    <row r="55" spans="1:13" x14ac:dyDescent="0.25">
      <c r="A55" s="47"/>
      <c r="B55" s="86"/>
      <c r="C55" s="103" t="b">
        <v>0</v>
      </c>
      <c r="D55" s="84" t="b">
        <v>0</v>
      </c>
      <c r="E55" s="3"/>
      <c r="F55" s="4"/>
      <c r="G55" s="90"/>
      <c r="H55" s="91"/>
      <c r="I55" s="108">
        <f t="shared" si="6"/>
        <v>0</v>
      </c>
      <c r="J55" s="77">
        <f t="shared" si="7"/>
        <v>0</v>
      </c>
      <c r="K55" s="26">
        <f t="shared" si="8"/>
        <v>0</v>
      </c>
      <c r="L55" s="27">
        <f t="shared" ref="L55:L72" si="9">SUM(I55+J55+K55)</f>
        <v>0</v>
      </c>
      <c r="M55" s="47"/>
    </row>
    <row r="56" spans="1:13" x14ac:dyDescent="0.25">
      <c r="A56" s="47"/>
      <c r="B56" s="86"/>
      <c r="C56" s="103" t="b">
        <v>0</v>
      </c>
      <c r="D56" s="84" t="b">
        <v>0</v>
      </c>
      <c r="E56" s="3"/>
      <c r="F56" s="4"/>
      <c r="G56" s="90"/>
      <c r="H56" s="91"/>
      <c r="I56" s="108">
        <f t="shared" si="6"/>
        <v>0</v>
      </c>
      <c r="J56" s="77">
        <f t="shared" si="7"/>
        <v>0</v>
      </c>
      <c r="K56" s="26">
        <f t="shared" si="8"/>
        <v>0</v>
      </c>
      <c r="L56" s="27">
        <f t="shared" si="9"/>
        <v>0</v>
      </c>
      <c r="M56" s="47"/>
    </row>
    <row r="57" spans="1:13" x14ac:dyDescent="0.25">
      <c r="A57" s="47"/>
      <c r="B57" s="86">
        <f>IF(ISBLANK($E57),0,IF(COUNTIF($E$53:$E56,E57)&gt;=1,0,1))</f>
        <v>0</v>
      </c>
      <c r="C57" s="103" t="b">
        <v>0</v>
      </c>
      <c r="D57" s="84" t="b">
        <v>0</v>
      </c>
      <c r="E57" s="3"/>
      <c r="F57" s="4"/>
      <c r="G57" s="90"/>
      <c r="H57" s="91"/>
      <c r="I57" s="108">
        <f t="shared" si="6"/>
        <v>0</v>
      </c>
      <c r="J57" s="77">
        <f t="shared" si="7"/>
        <v>0</v>
      </c>
      <c r="K57" s="26">
        <f t="shared" si="8"/>
        <v>0</v>
      </c>
      <c r="L57" s="27">
        <f t="shared" si="9"/>
        <v>0</v>
      </c>
      <c r="M57" s="47"/>
    </row>
    <row r="58" spans="1:13" x14ac:dyDescent="0.25">
      <c r="A58" s="47"/>
      <c r="B58" s="86">
        <f>IF(ISBLANK($E58),0,IF(COUNTIF($E$53:$E57,E58)&gt;=1,0,1))</f>
        <v>0</v>
      </c>
      <c r="C58" s="103" t="b">
        <v>0</v>
      </c>
      <c r="D58" s="84" t="b">
        <v>0</v>
      </c>
      <c r="E58" s="3"/>
      <c r="F58" s="4"/>
      <c r="G58" s="90"/>
      <c r="H58" s="91"/>
      <c r="I58" s="108">
        <f t="shared" si="6"/>
        <v>0</v>
      </c>
      <c r="J58" s="77">
        <f t="shared" si="7"/>
        <v>0</v>
      </c>
      <c r="K58" s="26">
        <f t="shared" si="8"/>
        <v>0</v>
      </c>
      <c r="L58" s="27">
        <f t="shared" si="9"/>
        <v>0</v>
      </c>
      <c r="M58" s="47"/>
    </row>
    <row r="59" spans="1:13" x14ac:dyDescent="0.25">
      <c r="A59" s="47"/>
      <c r="B59" s="86">
        <f>IF(ISBLANK($E59),0,IF(COUNTIF($E$53:$E58,E59)&gt;=1,0,1))</f>
        <v>0</v>
      </c>
      <c r="C59" s="103" t="b">
        <v>0</v>
      </c>
      <c r="D59" s="84" t="b">
        <v>0</v>
      </c>
      <c r="E59" s="3"/>
      <c r="F59" s="4"/>
      <c r="G59" s="90"/>
      <c r="H59" s="91"/>
      <c r="I59" s="108">
        <f t="shared" si="6"/>
        <v>0</v>
      </c>
      <c r="J59" s="77">
        <f t="shared" si="7"/>
        <v>0</v>
      </c>
      <c r="K59" s="26">
        <f t="shared" si="8"/>
        <v>0</v>
      </c>
      <c r="L59" s="27">
        <f t="shared" si="9"/>
        <v>0</v>
      </c>
      <c r="M59" s="47"/>
    </row>
    <row r="60" spans="1:13" x14ac:dyDescent="0.25">
      <c r="A60" s="47"/>
      <c r="B60" s="86">
        <f>IF(ISBLANK($E60),0,IF(COUNTIF($E$53:$E59,E60)&gt;=1,0,1))</f>
        <v>0</v>
      </c>
      <c r="C60" s="103" t="b">
        <v>0</v>
      </c>
      <c r="D60" s="84" t="b">
        <v>0</v>
      </c>
      <c r="E60" s="3"/>
      <c r="F60" s="4"/>
      <c r="G60" s="90"/>
      <c r="H60" s="91"/>
      <c r="I60" s="108">
        <f t="shared" si="6"/>
        <v>0</v>
      </c>
      <c r="J60" s="77">
        <f t="shared" si="7"/>
        <v>0</v>
      </c>
      <c r="K60" s="26">
        <f t="shared" si="8"/>
        <v>0</v>
      </c>
      <c r="L60" s="27">
        <f t="shared" si="9"/>
        <v>0</v>
      </c>
      <c r="M60" s="47"/>
    </row>
    <row r="61" spans="1:13" x14ac:dyDescent="0.25">
      <c r="A61" s="47"/>
      <c r="B61" s="86">
        <f>IF(ISBLANK($E61),0,IF(COUNTIF($E$53:$E60,E61)&gt;=1,0,1))</f>
        <v>0</v>
      </c>
      <c r="C61" s="103" t="b">
        <v>0</v>
      </c>
      <c r="D61" s="84" t="b">
        <v>0</v>
      </c>
      <c r="E61" s="3"/>
      <c r="F61" s="4"/>
      <c r="G61" s="90"/>
      <c r="H61" s="91"/>
      <c r="I61" s="108">
        <f t="shared" si="6"/>
        <v>0</v>
      </c>
      <c r="J61" s="77">
        <f t="shared" si="7"/>
        <v>0</v>
      </c>
      <c r="K61" s="26">
        <f t="shared" si="8"/>
        <v>0</v>
      </c>
      <c r="L61" s="27">
        <f t="shared" si="9"/>
        <v>0</v>
      </c>
      <c r="M61" s="47"/>
    </row>
    <row r="62" spans="1:13" x14ac:dyDescent="0.25">
      <c r="A62" s="47"/>
      <c r="B62" s="86">
        <f>IF(ISBLANK($E62),0,IF(COUNTIF($E$53:$E61,E62)&gt;=1,0,1))</f>
        <v>0</v>
      </c>
      <c r="C62" s="103" t="b">
        <v>0</v>
      </c>
      <c r="D62" s="84" t="b">
        <v>0</v>
      </c>
      <c r="E62" s="3"/>
      <c r="F62" s="4"/>
      <c r="G62" s="90"/>
      <c r="H62" s="91"/>
      <c r="I62" s="108">
        <f t="shared" si="6"/>
        <v>0</v>
      </c>
      <c r="J62" s="77">
        <f t="shared" si="7"/>
        <v>0</v>
      </c>
      <c r="K62" s="26">
        <f t="shared" si="8"/>
        <v>0</v>
      </c>
      <c r="L62" s="27">
        <f t="shared" si="9"/>
        <v>0</v>
      </c>
      <c r="M62" s="47"/>
    </row>
    <row r="63" spans="1:13" x14ac:dyDescent="0.25">
      <c r="A63" s="47"/>
      <c r="B63" s="86">
        <f>IF(ISBLANK($E63),0,IF(COUNTIF($E$53:$E62,E63)&gt;=1,0,1))</f>
        <v>0</v>
      </c>
      <c r="C63" s="103" t="b">
        <v>0</v>
      </c>
      <c r="D63" s="84" t="b">
        <v>0</v>
      </c>
      <c r="E63" s="3"/>
      <c r="F63" s="4"/>
      <c r="G63" s="90"/>
      <c r="H63" s="91"/>
      <c r="I63" s="108">
        <f t="shared" si="6"/>
        <v>0</v>
      </c>
      <c r="J63" s="77">
        <f t="shared" si="7"/>
        <v>0</v>
      </c>
      <c r="K63" s="26">
        <f t="shared" si="8"/>
        <v>0</v>
      </c>
      <c r="L63" s="27">
        <f t="shared" si="9"/>
        <v>0</v>
      </c>
      <c r="M63" s="47"/>
    </row>
    <row r="64" spans="1:13" x14ac:dyDescent="0.25">
      <c r="A64" s="47"/>
      <c r="B64" s="86">
        <f>IF(ISBLANK($E64),0,IF(COUNTIF($E$53:$E63,E64)&gt;=1,0,1))</f>
        <v>0</v>
      </c>
      <c r="C64" s="103" t="b">
        <v>0</v>
      </c>
      <c r="D64" s="84" t="b">
        <v>0</v>
      </c>
      <c r="E64" s="3"/>
      <c r="F64" s="4"/>
      <c r="G64" s="90"/>
      <c r="H64" s="91"/>
      <c r="I64" s="108">
        <f t="shared" si="6"/>
        <v>0</v>
      </c>
      <c r="J64" s="77">
        <f t="shared" si="7"/>
        <v>0</v>
      </c>
      <c r="K64" s="26">
        <f t="shared" si="8"/>
        <v>0</v>
      </c>
      <c r="L64" s="27">
        <f t="shared" si="9"/>
        <v>0</v>
      </c>
      <c r="M64" s="47"/>
    </row>
    <row r="65" spans="1:13" x14ac:dyDescent="0.25">
      <c r="A65" s="47"/>
      <c r="B65" s="86">
        <f>IF(ISBLANK($E65),0,IF(COUNTIF($E$53:$E64,E65)&gt;=1,0,1))</f>
        <v>0</v>
      </c>
      <c r="C65" s="103" t="b">
        <v>0</v>
      </c>
      <c r="D65" s="84" t="b">
        <v>0</v>
      </c>
      <c r="E65" s="3"/>
      <c r="F65" s="4"/>
      <c r="G65" s="90"/>
      <c r="H65" s="91"/>
      <c r="I65" s="108">
        <f t="shared" si="6"/>
        <v>0</v>
      </c>
      <c r="J65" s="77">
        <f t="shared" si="7"/>
        <v>0</v>
      </c>
      <c r="K65" s="26">
        <f t="shared" si="8"/>
        <v>0</v>
      </c>
      <c r="L65" s="27">
        <f t="shared" si="9"/>
        <v>0</v>
      </c>
      <c r="M65" s="47"/>
    </row>
    <row r="66" spans="1:13" x14ac:dyDescent="0.25">
      <c r="A66" s="47"/>
      <c r="B66" s="86">
        <f>IF(ISBLANK($E66),0,IF(COUNTIF($E$53:$E65,E66)&gt;=1,0,1))</f>
        <v>0</v>
      </c>
      <c r="C66" s="103" t="b">
        <v>0</v>
      </c>
      <c r="D66" s="84" t="b">
        <v>0</v>
      </c>
      <c r="E66" s="3"/>
      <c r="F66" s="4"/>
      <c r="G66" s="90"/>
      <c r="H66" s="91"/>
      <c r="I66" s="108">
        <f t="shared" si="6"/>
        <v>0</v>
      </c>
      <c r="J66" s="77">
        <f t="shared" si="7"/>
        <v>0</v>
      </c>
      <c r="K66" s="26">
        <f t="shared" si="8"/>
        <v>0</v>
      </c>
      <c r="L66" s="27">
        <f t="shared" si="9"/>
        <v>0</v>
      </c>
      <c r="M66" s="47"/>
    </row>
    <row r="67" spans="1:13" x14ac:dyDescent="0.25">
      <c r="A67" s="47"/>
      <c r="B67" s="86">
        <f>IF(ISBLANK($E67),0,IF(COUNTIF($E$53:$E66,E67)&gt;=1,0,1))</f>
        <v>0</v>
      </c>
      <c r="C67" s="103" t="b">
        <v>0</v>
      </c>
      <c r="D67" s="84" t="b">
        <v>0</v>
      </c>
      <c r="E67" s="3"/>
      <c r="F67" s="4"/>
      <c r="G67" s="90"/>
      <c r="H67" s="91"/>
      <c r="I67" s="108">
        <f t="shared" si="6"/>
        <v>0</v>
      </c>
      <c r="J67" s="77">
        <f t="shared" si="7"/>
        <v>0</v>
      </c>
      <c r="K67" s="26">
        <f t="shared" si="8"/>
        <v>0</v>
      </c>
      <c r="L67" s="27">
        <f t="shared" si="9"/>
        <v>0</v>
      </c>
      <c r="M67" s="47"/>
    </row>
    <row r="68" spans="1:13" x14ac:dyDescent="0.25">
      <c r="A68" s="47"/>
      <c r="B68" s="86">
        <f>IF(ISBLANK($E68),0,IF(COUNTIF($E$53:$E67,E68)&gt;=1,0,1))</f>
        <v>0</v>
      </c>
      <c r="C68" s="103" t="b">
        <v>0</v>
      </c>
      <c r="D68" s="84" t="b">
        <v>0</v>
      </c>
      <c r="E68" s="3"/>
      <c r="F68" s="4"/>
      <c r="G68" s="90"/>
      <c r="H68" s="91"/>
      <c r="I68" s="108">
        <f t="shared" si="6"/>
        <v>0</v>
      </c>
      <c r="J68" s="77">
        <f t="shared" si="7"/>
        <v>0</v>
      </c>
      <c r="K68" s="26">
        <f t="shared" si="8"/>
        <v>0</v>
      </c>
      <c r="L68" s="27">
        <f t="shared" si="9"/>
        <v>0</v>
      </c>
      <c r="M68" s="47"/>
    </row>
    <row r="69" spans="1:13" x14ac:dyDescent="0.25">
      <c r="A69" s="47"/>
      <c r="B69" s="86">
        <f>IF(ISBLANK($E69),0,IF(COUNTIF($E$53:$E68,E69)&gt;=1,0,1))</f>
        <v>0</v>
      </c>
      <c r="C69" s="103" t="b">
        <v>0</v>
      </c>
      <c r="D69" s="84" t="b">
        <v>0</v>
      </c>
      <c r="E69" s="3"/>
      <c r="F69" s="4"/>
      <c r="G69" s="90"/>
      <c r="H69" s="91"/>
      <c r="I69" s="108">
        <f t="shared" si="6"/>
        <v>0</v>
      </c>
      <c r="J69" s="77">
        <f t="shared" si="7"/>
        <v>0</v>
      </c>
      <c r="K69" s="26">
        <f t="shared" si="8"/>
        <v>0</v>
      </c>
      <c r="L69" s="27">
        <f t="shared" si="9"/>
        <v>0</v>
      </c>
      <c r="M69" s="47"/>
    </row>
    <row r="70" spans="1:13" x14ac:dyDescent="0.25">
      <c r="A70" s="47"/>
      <c r="B70" s="86">
        <f>IF(ISBLANK($E70),0,IF(COUNTIF($E$53:$E69,E70)&gt;=1,0,1))</f>
        <v>0</v>
      </c>
      <c r="C70" s="103" t="b">
        <v>0</v>
      </c>
      <c r="D70" s="84" t="b">
        <v>0</v>
      </c>
      <c r="E70" s="3"/>
      <c r="F70" s="4"/>
      <c r="G70" s="90"/>
      <c r="H70" s="91"/>
      <c r="I70" s="108">
        <f t="shared" si="6"/>
        <v>0</v>
      </c>
      <c r="J70" s="77">
        <f t="shared" si="7"/>
        <v>0</v>
      </c>
      <c r="K70" s="26">
        <f t="shared" si="8"/>
        <v>0</v>
      </c>
      <c r="L70" s="27">
        <f t="shared" si="9"/>
        <v>0</v>
      </c>
      <c r="M70" s="47"/>
    </row>
    <row r="71" spans="1:13" x14ac:dyDescent="0.25">
      <c r="A71" s="47"/>
      <c r="B71" s="86">
        <f>IF(ISBLANK($E71),0,IF(COUNTIF($E$53:$E70,E71)&gt;=1,0,1))</f>
        <v>0</v>
      </c>
      <c r="C71" s="103" t="b">
        <v>0</v>
      </c>
      <c r="D71" s="84" t="b">
        <v>0</v>
      </c>
      <c r="E71" s="3"/>
      <c r="F71" s="4"/>
      <c r="G71" s="90"/>
      <c r="H71" s="91"/>
      <c r="I71" s="108">
        <f t="shared" si="6"/>
        <v>0</v>
      </c>
      <c r="J71" s="77">
        <f t="shared" si="7"/>
        <v>0</v>
      </c>
      <c r="K71" s="26">
        <f t="shared" si="8"/>
        <v>0</v>
      </c>
      <c r="L71" s="27">
        <f t="shared" si="9"/>
        <v>0</v>
      </c>
      <c r="M71" s="47"/>
    </row>
    <row r="72" spans="1:13" ht="15.75" thickBot="1" x14ac:dyDescent="0.3">
      <c r="A72" s="47"/>
      <c r="B72" s="86">
        <f>IF(ISBLANK($E72),0,IF(COUNTIF($E$53:$E71,E72)&gt;=1,0,1))</f>
        <v>0</v>
      </c>
      <c r="C72" s="104" t="b">
        <v>0</v>
      </c>
      <c r="D72" s="87" t="b">
        <v>0</v>
      </c>
      <c r="E72" s="5"/>
      <c r="F72" s="6"/>
      <c r="G72" s="92"/>
      <c r="H72" s="91"/>
      <c r="I72" s="28">
        <f t="shared" si="6"/>
        <v>0</v>
      </c>
      <c r="J72" s="78">
        <f t="shared" si="7"/>
        <v>0</v>
      </c>
      <c r="K72" s="29">
        <f t="shared" si="8"/>
        <v>0</v>
      </c>
      <c r="L72" s="30">
        <f t="shared" si="9"/>
        <v>0</v>
      </c>
      <c r="M72" s="47"/>
    </row>
    <row r="73" spans="1:13" ht="15.75" thickBot="1" x14ac:dyDescent="0.3">
      <c r="A73" s="47"/>
      <c r="B73" s="151" t="s">
        <v>16</v>
      </c>
      <c r="C73" s="152"/>
      <c r="D73" s="152"/>
      <c r="E73" s="31">
        <f>IF(G6=TRUE,#REF!,SUM(IF(B53,1,0),IF(B54,1,0),IF(B55,1,0),IF(B56,1,0),IF(B57,1,0),IF(B58,1,0),IF(B59,1,0),IF(B60,1,0),IF(B61,1,0),IF(B62,1,0),IF(B63,1,0),IF(B64,1,0),IF(B65,1,0),IF(B66,1,0),IF(B67,1,0),IF(B68,1,0),IF(B69,1,0),IF(B70,1,0),IF(B71,1,0),IF(B72,1,0)))</f>
        <v>2</v>
      </c>
      <c r="F73" s="32"/>
      <c r="G73" s="64">
        <f>SUM(G53:G72)/15</f>
        <v>18</v>
      </c>
      <c r="H73" s="74">
        <f t="shared" ref="H73:L73" si="10">SUM(H53:H72)</f>
        <v>10</v>
      </c>
      <c r="I73" s="33">
        <f t="shared" si="10"/>
        <v>16.2</v>
      </c>
      <c r="J73" s="34">
        <f t="shared" si="10"/>
        <v>23.04</v>
      </c>
      <c r="K73" s="34">
        <f t="shared" si="10"/>
        <v>3.6</v>
      </c>
      <c r="L73" s="35">
        <f t="shared" ref="L73" si="11">SUM(I73:K73)</f>
        <v>42.839999999999996</v>
      </c>
      <c r="M73" s="47"/>
    </row>
    <row r="74" spans="1:13" ht="15.75" thickBot="1" x14ac:dyDescent="0.3">
      <c r="A74" s="47"/>
      <c r="B74" s="153" t="s">
        <v>17</v>
      </c>
      <c r="C74" s="154"/>
      <c r="D74" s="154"/>
      <c r="E74" s="36">
        <f>IF(E73=1,0.9,IF(E73=2,0.9,IF(E73=3,1.1,IF(E73&gt;=4,1.75,0))))</f>
        <v>0.9</v>
      </c>
      <c r="F74" s="37"/>
      <c r="G74" s="7"/>
      <c r="H74" s="7"/>
      <c r="I74" s="38"/>
      <c r="J74" s="38"/>
      <c r="L74" s="39"/>
      <c r="M74" s="47"/>
    </row>
    <row r="75" spans="1:13" ht="15.75" thickBot="1" x14ac:dyDescent="0.3">
      <c r="A75" s="47"/>
      <c r="D75" s="124" t="s">
        <v>23</v>
      </c>
      <c r="E75" s="124"/>
      <c r="F75" s="124"/>
      <c r="M75" s="47"/>
    </row>
    <row r="76" spans="1:13" ht="15.75" thickBot="1" x14ac:dyDescent="0.3">
      <c r="A76" s="47"/>
      <c r="B76" s="130" t="s">
        <v>45</v>
      </c>
      <c r="C76" s="131"/>
      <c r="D76" s="130" t="s">
        <v>27</v>
      </c>
      <c r="E76" s="131"/>
      <c r="F76" s="22" t="s">
        <v>28</v>
      </c>
      <c r="H76" s="75"/>
      <c r="I76" s="40" t="s">
        <v>13</v>
      </c>
      <c r="J76" s="41"/>
      <c r="K76" s="118">
        <f>K73/0.04</f>
        <v>90</v>
      </c>
      <c r="L76" s="97"/>
      <c r="M76" s="47"/>
    </row>
    <row r="77" spans="1:13" x14ac:dyDescent="0.25">
      <c r="A77" s="47"/>
      <c r="B77" s="148" t="s">
        <v>46</v>
      </c>
      <c r="C77" s="149"/>
      <c r="D77" s="150">
        <v>0.65600000000000003</v>
      </c>
      <c r="E77" s="133"/>
      <c r="F77" s="94"/>
      <c r="G77" s="56"/>
      <c r="H77" s="43"/>
      <c r="I77" s="58" t="s">
        <v>24</v>
      </c>
      <c r="J77" s="59"/>
      <c r="K77" s="98">
        <f>IF(K76-415 &gt; 0,K76-415,0)</f>
        <v>0</v>
      </c>
      <c r="L77" s="44">
        <f>K77*0.03</f>
        <v>0</v>
      </c>
      <c r="M77" s="47"/>
    </row>
    <row r="78" spans="1:13" x14ac:dyDescent="0.25">
      <c r="A78" s="47"/>
      <c r="B78" s="144"/>
      <c r="C78" s="129"/>
      <c r="D78" s="144"/>
      <c r="E78" s="129"/>
      <c r="F78" s="95"/>
      <c r="G78" s="56"/>
      <c r="H78" s="43"/>
      <c r="I78" s="58" t="s">
        <v>25</v>
      </c>
      <c r="J78" s="59"/>
      <c r="K78" s="98">
        <f>IF(H73&lt;160,0,#REF!-160)</f>
        <v>0</v>
      </c>
      <c r="L78" s="44">
        <f>(K78^2)*0.1</f>
        <v>0</v>
      </c>
      <c r="M78" s="47"/>
    </row>
    <row r="79" spans="1:13" ht="15" customHeight="1" x14ac:dyDescent="0.25">
      <c r="A79" s="47"/>
      <c r="B79" s="144"/>
      <c r="C79" s="129"/>
      <c r="D79" s="144"/>
      <c r="E79" s="129"/>
      <c r="F79" s="95"/>
      <c r="G79" s="56"/>
      <c r="H79" s="43"/>
      <c r="I79" s="58" t="s">
        <v>31</v>
      </c>
      <c r="J79" s="59"/>
      <c r="K79" s="98">
        <f>IF(H73&lt;75,0,H73)</f>
        <v>0</v>
      </c>
      <c r="L79" s="44">
        <f>K79*0.01</f>
        <v>0</v>
      </c>
      <c r="M79" s="47"/>
    </row>
    <row r="80" spans="1:13" x14ac:dyDescent="0.25">
      <c r="A80" s="47"/>
      <c r="B80" s="144"/>
      <c r="C80" s="129"/>
      <c r="D80" s="144"/>
      <c r="E80" s="129"/>
      <c r="F80" s="95"/>
      <c r="G80" s="56"/>
      <c r="H80" s="43"/>
      <c r="I80" s="58" t="s">
        <v>18</v>
      </c>
      <c r="J80" s="59"/>
      <c r="K80" s="99"/>
      <c r="L80" s="44">
        <f>D83+F83/100*40</f>
        <v>0.65600000000000003</v>
      </c>
      <c r="M80" s="47"/>
    </row>
    <row r="81" spans="1:13" ht="15" customHeight="1" thickBot="1" x14ac:dyDescent="0.3">
      <c r="A81" s="47"/>
      <c r="B81" s="144"/>
      <c r="C81" s="129"/>
      <c r="D81" s="144"/>
      <c r="E81" s="129"/>
      <c r="F81" s="95"/>
      <c r="G81" s="56"/>
      <c r="H81" s="43"/>
      <c r="I81" s="65"/>
      <c r="J81" s="66"/>
      <c r="K81" s="66"/>
      <c r="L81" s="45"/>
      <c r="M81" s="47"/>
    </row>
    <row r="82" spans="1:13" ht="15" customHeight="1" thickBot="1" x14ac:dyDescent="0.3">
      <c r="A82" s="47"/>
      <c r="B82" s="144"/>
      <c r="C82" s="129"/>
      <c r="D82" s="145"/>
      <c r="E82" s="135"/>
      <c r="F82" s="96"/>
      <c r="G82" s="56"/>
      <c r="H82" s="43"/>
      <c r="I82" s="67" t="s">
        <v>21</v>
      </c>
      <c r="J82" s="68"/>
      <c r="K82" s="68"/>
      <c r="L82" s="46">
        <f>SUM(L77:L81,L73)</f>
        <v>43.495999999999995</v>
      </c>
      <c r="M82" s="47"/>
    </row>
    <row r="83" spans="1:13" ht="16.5" thickBot="1" x14ac:dyDescent="0.3">
      <c r="A83" s="47"/>
      <c r="D83" s="146">
        <f>SUM(D77:D82)</f>
        <v>0.65600000000000003</v>
      </c>
      <c r="E83" s="147"/>
      <c r="F83" s="72">
        <f>SUM(F77:F82)</f>
        <v>0</v>
      </c>
      <c r="H83" s="76"/>
      <c r="I83" s="69" t="s">
        <v>22</v>
      </c>
      <c r="J83" s="70"/>
      <c r="K83" s="70"/>
      <c r="L83" s="62">
        <f>IF(L82&gt;40,1,L82/40)</f>
        <v>1</v>
      </c>
      <c r="M83" s="47"/>
    </row>
    <row r="84" spans="1:13" x14ac:dyDescent="0.25">
      <c r="A84" s="47"/>
      <c r="E84" s="7"/>
      <c r="M84" s="47"/>
    </row>
    <row r="85" spans="1:13" x14ac:dyDescent="0.25">
      <c r="A85" s="47"/>
      <c r="B85" s="48"/>
      <c r="C85" s="48"/>
      <c r="D85" s="48"/>
      <c r="E85" s="49"/>
      <c r="F85" s="47"/>
      <c r="G85" s="47"/>
      <c r="H85" s="47"/>
      <c r="I85" s="47"/>
      <c r="J85" s="47"/>
      <c r="K85" s="47"/>
      <c r="L85" s="47"/>
      <c r="M85" s="47"/>
    </row>
    <row r="86" spans="1:13" x14ac:dyDescent="0.25">
      <c r="E86" s="7"/>
    </row>
  </sheetData>
  <sheetProtection sheet="1" objects="1" scenarios="1"/>
  <mergeCells count="38">
    <mergeCell ref="D83:E83"/>
    <mergeCell ref="B80:C80"/>
    <mergeCell ref="D80:E80"/>
    <mergeCell ref="B81:C81"/>
    <mergeCell ref="D81:E81"/>
    <mergeCell ref="B82:C82"/>
    <mergeCell ref="D82:E82"/>
    <mergeCell ref="B77:C77"/>
    <mergeCell ref="D77:E77"/>
    <mergeCell ref="B78:C78"/>
    <mergeCell ref="D78:E78"/>
    <mergeCell ref="B79:C79"/>
    <mergeCell ref="D79:E79"/>
    <mergeCell ref="D43:E43"/>
    <mergeCell ref="B73:D73"/>
    <mergeCell ref="B74:D74"/>
    <mergeCell ref="D75:F75"/>
    <mergeCell ref="B76:C76"/>
    <mergeCell ref="D76:E76"/>
    <mergeCell ref="B40:C40"/>
    <mergeCell ref="D40:E40"/>
    <mergeCell ref="B41:C41"/>
    <mergeCell ref="D41:E41"/>
    <mergeCell ref="B42:C42"/>
    <mergeCell ref="D42:E42"/>
    <mergeCell ref="B37:C37"/>
    <mergeCell ref="D37:E37"/>
    <mergeCell ref="B38:C38"/>
    <mergeCell ref="D38:E38"/>
    <mergeCell ref="B39:C39"/>
    <mergeCell ref="D39:E39"/>
    <mergeCell ref="B1:L1"/>
    <mergeCell ref="G3:H3"/>
    <mergeCell ref="B33:D33"/>
    <mergeCell ref="B34:D34"/>
    <mergeCell ref="D35:F35"/>
    <mergeCell ref="B36:C36"/>
    <mergeCell ref="D36:E36"/>
  </mergeCells>
  <conditionalFormatting sqref="B13:B32">
    <cfRule type="cellIs" dxfId="14" priority="5" operator="greaterThan">
      <formula>0</formula>
    </cfRule>
  </conditionalFormatting>
  <conditionalFormatting sqref="B53:B72">
    <cfRule type="cellIs" dxfId="13" priority="4" operator="greaterThan">
      <formula>0</formula>
    </cfRule>
  </conditionalFormatting>
  <conditionalFormatting sqref="F33:K33 F73:K73">
    <cfRule type="cellIs" dxfId="12" priority="6" operator="between">
      <formula>0.01</formula>
      <formula>400</formula>
    </cfRule>
  </conditionalFormatting>
  <conditionalFormatting sqref="H6">
    <cfRule type="expression" dxfId="11" priority="3">
      <formula>$G$6</formula>
    </cfRule>
  </conditionalFormatting>
  <conditionalFormatting sqref="I13:L32 I53:L72">
    <cfRule type="cellIs" dxfId="10" priority="2" operator="between">
      <formula>0.01</formula>
      <formula>100</formula>
    </cfRule>
  </conditionalFormatting>
  <conditionalFormatting sqref="L33">
    <cfRule type="cellIs" dxfId="9" priority="7" operator="between">
      <formula>0.01</formula>
      <formula>100</formula>
    </cfRule>
  </conditionalFormatting>
  <conditionalFormatting sqref="L73">
    <cfRule type="cellIs" dxfId="8" priority="1" operator="between">
      <formula>0.01</formula>
      <formula>100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3" name="Check Box 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180975</xdr:rowOff>
                  </from>
                  <to>
                    <xdr:col>3</xdr:col>
                    <xdr:colOff>704850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180975</xdr:rowOff>
                  </from>
                  <to>
                    <xdr:col>3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12</xdr:row>
                    <xdr:rowOff>180975</xdr:rowOff>
                  </from>
                  <to>
                    <xdr:col>3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3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7" name="Check Box 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15</xdr:row>
                    <xdr:rowOff>190500</xdr:rowOff>
                  </from>
                  <to>
                    <xdr:col>3</xdr:col>
                    <xdr:colOff>704850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8" name="Check Box 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28</xdr:row>
                    <xdr:rowOff>171450</xdr:rowOff>
                  </from>
                  <to>
                    <xdr:col>3</xdr:col>
                    <xdr:colOff>704850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9" name="Check Box 7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29</xdr:row>
                    <xdr:rowOff>180975</xdr:rowOff>
                  </from>
                  <to>
                    <xdr:col>3</xdr:col>
                    <xdr:colOff>695325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0" name="Check Box 8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30</xdr:row>
                    <xdr:rowOff>180975</xdr:rowOff>
                  </from>
                  <to>
                    <xdr:col>3</xdr:col>
                    <xdr:colOff>695325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1" name="Check Box 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51</xdr:row>
                    <xdr:rowOff>180975</xdr:rowOff>
                  </from>
                  <to>
                    <xdr:col>3</xdr:col>
                    <xdr:colOff>676275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2" name="Check Box 1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52</xdr:row>
                    <xdr:rowOff>180975</xdr:rowOff>
                  </from>
                  <to>
                    <xdr:col>3</xdr:col>
                    <xdr:colOff>676275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3" name="Check Box 1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53</xdr:row>
                    <xdr:rowOff>171450</xdr:rowOff>
                  </from>
                  <to>
                    <xdr:col>3</xdr:col>
                    <xdr:colOff>676275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4" name="Check Box 1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0</xdr:rowOff>
                  </from>
                  <to>
                    <xdr:col>3</xdr:col>
                    <xdr:colOff>676275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5" name="Check Box 1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171450</xdr:rowOff>
                  </from>
                  <to>
                    <xdr:col>3</xdr:col>
                    <xdr:colOff>676275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6" name="Check Box 1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68</xdr:row>
                    <xdr:rowOff>161925</xdr:rowOff>
                  </from>
                  <to>
                    <xdr:col>3</xdr:col>
                    <xdr:colOff>676275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7" name="Check Box 15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69</xdr:row>
                    <xdr:rowOff>171450</xdr:rowOff>
                  </from>
                  <to>
                    <xdr:col>3</xdr:col>
                    <xdr:colOff>676275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8" name="Check Box 16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71</xdr:row>
                    <xdr:rowOff>0</xdr:rowOff>
                  </from>
                  <to>
                    <xdr:col>3</xdr:col>
                    <xdr:colOff>676275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19" name="Check Box 1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190500</xdr:rowOff>
                  </from>
                  <to>
                    <xdr:col>3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0" name="Check Box 1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17</xdr:row>
                    <xdr:rowOff>190500</xdr:rowOff>
                  </from>
                  <to>
                    <xdr:col>3</xdr:col>
                    <xdr:colOff>704850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1" name="Check Box 19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18</xdr:row>
                    <xdr:rowOff>190500</xdr:rowOff>
                  </from>
                  <to>
                    <xdr:col>3</xdr:col>
                    <xdr:colOff>704850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2" name="Check Box 20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19</xdr:row>
                    <xdr:rowOff>190500</xdr:rowOff>
                  </from>
                  <to>
                    <xdr:col>3</xdr:col>
                    <xdr:colOff>704850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3" name="Check Box 2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20</xdr:row>
                    <xdr:rowOff>190500</xdr:rowOff>
                  </from>
                  <to>
                    <xdr:col>3</xdr:col>
                    <xdr:colOff>704850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4" name="Check Box 2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21</xdr:row>
                    <xdr:rowOff>190500</xdr:rowOff>
                  </from>
                  <to>
                    <xdr:col>3</xdr:col>
                    <xdr:colOff>704850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5" name="Check Box 2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22</xdr:row>
                    <xdr:rowOff>190500</xdr:rowOff>
                  </from>
                  <to>
                    <xdr:col>3</xdr:col>
                    <xdr:colOff>704850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6" name="Check Box 2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190500</xdr:rowOff>
                  </from>
                  <to>
                    <xdr:col>3</xdr:col>
                    <xdr:colOff>704850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7" name="Check Box 2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190500</xdr:rowOff>
                  </from>
                  <to>
                    <xdr:col>3</xdr:col>
                    <xdr:colOff>704850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8" name="Check Box 2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190500</xdr:rowOff>
                  </from>
                  <to>
                    <xdr:col>3</xdr:col>
                    <xdr:colOff>704850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9" name="Check Box 2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26</xdr:row>
                    <xdr:rowOff>190500</xdr:rowOff>
                  </from>
                  <to>
                    <xdr:col>3</xdr:col>
                    <xdr:colOff>704850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4" r:id="rId30" name="Check Box 2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190500</xdr:rowOff>
                  </from>
                  <to>
                    <xdr:col>3</xdr:col>
                    <xdr:colOff>704850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31" name="Check Box 2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56</xdr:row>
                    <xdr:rowOff>171450</xdr:rowOff>
                  </from>
                  <to>
                    <xdr:col>3</xdr:col>
                    <xdr:colOff>676275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32" name="Check Box 3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57</xdr:row>
                    <xdr:rowOff>171450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33" name="Check Box 3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171450</xdr:rowOff>
                  </from>
                  <to>
                    <xdr:col>3</xdr:col>
                    <xdr:colOff>676275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34" name="Check Box 3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35" name="Check Box 3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171450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36" name="Check Box 3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37" name="Check Box 3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171450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38" name="Check Box 3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39" name="Check Box 3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4" r:id="rId40" name="Check Box 3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65</xdr:row>
                    <xdr:rowOff>171450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5" r:id="rId41" name="Check Box 3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66</xdr:row>
                    <xdr:rowOff>171450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6" r:id="rId42" name="Check Box 4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67</xdr:row>
                    <xdr:rowOff>171450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7" r:id="rId43" name="Check Box 4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57</xdr:row>
                    <xdr:rowOff>171450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8" r:id="rId44" name="Check Box 4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171450</xdr:rowOff>
                  </from>
                  <to>
                    <xdr:col>3</xdr:col>
                    <xdr:colOff>676275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9" r:id="rId45" name="Check Box 4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46" name="Check Box 4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171450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47" name="Check Box 4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2" r:id="rId48" name="Check Box 4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171450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49" name="Check Box 4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50" name="Check Box 4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C5B66-5E78-4103-89B8-580BAB670B84}">
  <dimension ref="A1:M86"/>
  <sheetViews>
    <sheetView showZeros="0" workbookViewId="0">
      <selection activeCell="H73" sqref="H73"/>
    </sheetView>
  </sheetViews>
  <sheetFormatPr baseColWidth="10" defaultRowHeight="15" x14ac:dyDescent="0.25"/>
  <cols>
    <col min="1" max="1" width="1.140625" customWidth="1"/>
    <col min="2" max="2" width="13" customWidth="1"/>
    <col min="3" max="3" width="15.28515625" customWidth="1"/>
    <col min="4" max="4" width="14.28515625" customWidth="1"/>
    <col min="5" max="5" width="12.5703125" customWidth="1"/>
    <col min="6" max="6" width="22" customWidth="1"/>
    <col min="7" max="7" width="19.5703125" customWidth="1"/>
    <col min="8" max="8" width="15.42578125" customWidth="1"/>
    <col min="9" max="9" width="11.28515625"/>
    <col min="10" max="10" width="12.140625" customWidth="1"/>
    <col min="11" max="11" width="14.7109375" customWidth="1"/>
    <col min="12" max="12" width="13.28515625" customWidth="1"/>
    <col min="13" max="13" width="1.140625" customWidth="1"/>
  </cols>
  <sheetData>
    <row r="1" spans="1:13" ht="27" thickBot="1" x14ac:dyDescent="0.45">
      <c r="B1" s="121" t="s">
        <v>37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3" ht="16.5" thickBot="1" x14ac:dyDescent="0.3">
      <c r="E2" s="7"/>
      <c r="J2" s="8" t="s">
        <v>0</v>
      </c>
      <c r="K2" s="9" t="s">
        <v>1</v>
      </c>
      <c r="L2" s="10" t="s">
        <v>2</v>
      </c>
    </row>
    <row r="3" spans="1:13" ht="16.5" thickBot="1" x14ac:dyDescent="0.3">
      <c r="E3" s="7"/>
      <c r="F3" s="11" t="s">
        <v>3</v>
      </c>
      <c r="G3" s="157"/>
      <c r="H3" s="155"/>
      <c r="J3" s="12" t="s">
        <v>4</v>
      </c>
      <c r="K3" s="13">
        <f>L42</f>
        <v>0</v>
      </c>
      <c r="L3" s="63">
        <f>L43</f>
        <v>0</v>
      </c>
    </row>
    <row r="4" spans="1:13" ht="16.5" thickBot="1" x14ac:dyDescent="0.3">
      <c r="E4" s="7"/>
      <c r="J4" s="14" t="s">
        <v>5</v>
      </c>
      <c r="K4" s="15">
        <f>L82</f>
        <v>0</v>
      </c>
      <c r="L4" s="93">
        <f>L83</f>
        <v>0</v>
      </c>
    </row>
    <row r="5" spans="1:13" ht="16.5" thickBot="1" x14ac:dyDescent="0.3">
      <c r="B5" s="55" t="s">
        <v>33</v>
      </c>
      <c r="C5" s="16"/>
      <c r="D5" s="16"/>
      <c r="G5" s="60"/>
      <c r="H5" s="79"/>
      <c r="J5" s="17" t="s">
        <v>6</v>
      </c>
      <c r="K5" s="101">
        <f>SUM(K3:K4)</f>
        <v>0</v>
      </c>
      <c r="L5" s="102">
        <f>IF(K5&gt;80,1,K5/80)</f>
        <v>0</v>
      </c>
    </row>
    <row r="6" spans="1:13" x14ac:dyDescent="0.25">
      <c r="B6" s="55"/>
      <c r="C6" s="16"/>
      <c r="D6" s="16"/>
      <c r="G6" s="61" t="b">
        <v>0</v>
      </c>
      <c r="H6" s="79"/>
    </row>
    <row r="7" spans="1:13" x14ac:dyDescent="0.25">
      <c r="B7" s="106" t="s">
        <v>42</v>
      </c>
      <c r="C7" s="106"/>
      <c r="D7" s="107"/>
      <c r="E7" s="37"/>
      <c r="F7" s="37"/>
    </row>
    <row r="8" spans="1:13" ht="9" customHeight="1" x14ac:dyDescent="0.25">
      <c r="A8" s="18"/>
      <c r="B8" s="19"/>
      <c r="C8" s="19"/>
      <c r="D8" s="19"/>
      <c r="E8" s="20"/>
      <c r="F8" s="18"/>
      <c r="G8" s="18"/>
      <c r="H8" s="18"/>
      <c r="I8" s="18"/>
      <c r="J8" s="18"/>
      <c r="K8" s="18"/>
      <c r="L8" s="18"/>
      <c r="M8" s="18"/>
    </row>
    <row r="9" spans="1:13" ht="18.75" x14ac:dyDescent="0.3">
      <c r="A9" s="18"/>
      <c r="B9" s="21" t="s">
        <v>4</v>
      </c>
      <c r="C9" s="21"/>
      <c r="D9" s="21"/>
      <c r="E9" s="3"/>
      <c r="M9" s="18"/>
    </row>
    <row r="10" spans="1:13" ht="15.75" thickBot="1" x14ac:dyDescent="0.3">
      <c r="A10" s="18"/>
      <c r="E10" s="7"/>
      <c r="G10" s="71"/>
      <c r="H10" s="75"/>
      <c r="M10" s="18"/>
    </row>
    <row r="11" spans="1:13" ht="15.75" thickBot="1" x14ac:dyDescent="0.3">
      <c r="A11" s="18"/>
      <c r="B11" s="22" t="s">
        <v>7</v>
      </c>
      <c r="C11" s="22" t="s">
        <v>8</v>
      </c>
      <c r="D11" s="22" t="s">
        <v>35</v>
      </c>
      <c r="E11" s="22" t="s">
        <v>9</v>
      </c>
      <c r="F11" s="22" t="s">
        <v>34</v>
      </c>
      <c r="G11" s="22" t="s">
        <v>36</v>
      </c>
      <c r="H11" s="22" t="s">
        <v>10</v>
      </c>
      <c r="I11" s="22" t="s">
        <v>11</v>
      </c>
      <c r="J11" s="22" t="s">
        <v>12</v>
      </c>
      <c r="K11" s="22" t="s">
        <v>13</v>
      </c>
      <c r="L11" s="22" t="s">
        <v>1</v>
      </c>
      <c r="M11" s="18"/>
    </row>
    <row r="12" spans="1:13" ht="15.75" thickBot="1" x14ac:dyDescent="0.3">
      <c r="A12" s="18"/>
      <c r="B12" s="50"/>
      <c r="C12" s="51"/>
      <c r="D12" s="51"/>
      <c r="E12" s="24"/>
      <c r="F12" s="23"/>
      <c r="G12" s="23"/>
      <c r="H12" s="23"/>
      <c r="I12" s="53">
        <f>E34</f>
        <v>0.9</v>
      </c>
      <c r="J12" s="53"/>
      <c r="K12" s="53"/>
      <c r="L12" s="42"/>
      <c r="M12" s="18"/>
    </row>
    <row r="13" spans="1:13" x14ac:dyDescent="0.25">
      <c r="A13" s="18"/>
      <c r="B13" s="85">
        <v>1</v>
      </c>
      <c r="C13" s="103" t="b">
        <v>1</v>
      </c>
      <c r="D13" s="105" t="b">
        <v>0</v>
      </c>
      <c r="E13" s="1"/>
      <c r="F13" s="54"/>
      <c r="G13" s="88"/>
      <c r="H13" s="89"/>
      <c r="I13" s="108">
        <f>IF(C13,G13*$I$12,0)/15</f>
        <v>0</v>
      </c>
      <c r="J13" s="77">
        <f>IF(D13,G13*1.28,G13*1.2)/15</f>
        <v>0</v>
      </c>
      <c r="K13" s="26">
        <f>G13*H13*0.04/15</f>
        <v>0</v>
      </c>
      <c r="L13" s="25">
        <f>SUM(I13+J13+K13)</f>
        <v>0</v>
      </c>
      <c r="M13" s="18"/>
    </row>
    <row r="14" spans="1:13" x14ac:dyDescent="0.25">
      <c r="A14" s="18"/>
      <c r="B14" s="86"/>
      <c r="C14" s="103" t="b">
        <v>0</v>
      </c>
      <c r="D14" s="84" t="b">
        <v>0</v>
      </c>
      <c r="E14" s="3"/>
      <c r="F14" s="4"/>
      <c r="G14" s="90"/>
      <c r="H14" s="91"/>
      <c r="I14" s="108">
        <f t="shared" ref="I14:I32" si="0">IF(C14,G14*$I$12,0)/15</f>
        <v>0</v>
      </c>
      <c r="J14" s="77">
        <f t="shared" ref="J14:J32" si="1">IF(D14,G14*1.28,G14*1.2)/15</f>
        <v>0</v>
      </c>
      <c r="K14" s="26">
        <f t="shared" ref="K14:K32" si="2">G14*H14*0.04/15</f>
        <v>0</v>
      </c>
      <c r="L14" s="27">
        <f>SUM(I14+J14+K14)</f>
        <v>0</v>
      </c>
      <c r="M14" s="18"/>
    </row>
    <row r="15" spans="1:13" x14ac:dyDescent="0.25">
      <c r="A15" s="18"/>
      <c r="B15" s="86"/>
      <c r="C15" s="103" t="b">
        <v>0</v>
      </c>
      <c r="D15" s="84" t="b">
        <v>0</v>
      </c>
      <c r="E15" s="3"/>
      <c r="F15" s="4"/>
      <c r="G15" s="90"/>
      <c r="H15" s="91"/>
      <c r="I15" s="108">
        <f t="shared" si="0"/>
        <v>0</v>
      </c>
      <c r="J15" s="77">
        <f t="shared" si="1"/>
        <v>0</v>
      </c>
      <c r="K15" s="26">
        <f t="shared" si="2"/>
        <v>0</v>
      </c>
      <c r="L15" s="27">
        <f t="shared" ref="L15:L32" si="3">SUM(I15+J15+K15)</f>
        <v>0</v>
      </c>
      <c r="M15" s="18"/>
    </row>
    <row r="16" spans="1:13" x14ac:dyDescent="0.25">
      <c r="A16" s="18"/>
      <c r="B16" s="86"/>
      <c r="C16" s="103" t="b">
        <v>0</v>
      </c>
      <c r="D16" s="84" t="b">
        <v>0</v>
      </c>
      <c r="E16" s="3"/>
      <c r="F16" s="4"/>
      <c r="G16" s="90"/>
      <c r="H16" s="91"/>
      <c r="I16" s="108">
        <f t="shared" si="0"/>
        <v>0</v>
      </c>
      <c r="J16" s="77">
        <f t="shared" si="1"/>
        <v>0</v>
      </c>
      <c r="K16" s="26">
        <f t="shared" si="2"/>
        <v>0</v>
      </c>
      <c r="L16" s="27">
        <f t="shared" si="3"/>
        <v>0</v>
      </c>
      <c r="M16" s="18"/>
    </row>
    <row r="17" spans="1:13" x14ac:dyDescent="0.25">
      <c r="A17" s="18"/>
      <c r="B17" s="86"/>
      <c r="C17" s="103" t="b">
        <v>0</v>
      </c>
      <c r="D17" s="84" t="b">
        <v>0</v>
      </c>
      <c r="E17" s="3"/>
      <c r="F17" s="4"/>
      <c r="G17" s="90"/>
      <c r="H17" s="91"/>
      <c r="I17" s="108">
        <f t="shared" si="0"/>
        <v>0</v>
      </c>
      <c r="J17" s="77">
        <f t="shared" si="1"/>
        <v>0</v>
      </c>
      <c r="K17" s="26">
        <f t="shared" si="2"/>
        <v>0</v>
      </c>
      <c r="L17" s="27">
        <f t="shared" si="3"/>
        <v>0</v>
      </c>
      <c r="M17" s="18"/>
    </row>
    <row r="18" spans="1:13" x14ac:dyDescent="0.25">
      <c r="A18" s="18"/>
      <c r="B18" s="86">
        <f>IF(ISBLANK($E18),0,IF(COUNTIF($E$13:$E17,E18)&gt;=1,0,1))</f>
        <v>0</v>
      </c>
      <c r="C18" s="103" t="b">
        <v>0</v>
      </c>
      <c r="D18" s="84" t="b">
        <v>0</v>
      </c>
      <c r="E18" s="3"/>
      <c r="F18" s="4"/>
      <c r="G18" s="90"/>
      <c r="H18" s="91"/>
      <c r="I18" s="108">
        <f t="shared" si="0"/>
        <v>0</v>
      </c>
      <c r="J18" s="77">
        <f t="shared" si="1"/>
        <v>0</v>
      </c>
      <c r="K18" s="26">
        <f t="shared" si="2"/>
        <v>0</v>
      </c>
      <c r="L18" s="27">
        <f t="shared" si="3"/>
        <v>0</v>
      </c>
      <c r="M18" s="18"/>
    </row>
    <row r="19" spans="1:13" x14ac:dyDescent="0.25">
      <c r="A19" s="18"/>
      <c r="B19" s="86">
        <f>IF(ISBLANK($E19),0,IF(COUNTIF($E$13:$E18,E19)&gt;=1,0,1))</f>
        <v>0</v>
      </c>
      <c r="C19" s="103" t="b">
        <v>0</v>
      </c>
      <c r="D19" s="84" t="b">
        <v>0</v>
      </c>
      <c r="E19" s="3"/>
      <c r="F19" s="4"/>
      <c r="G19" s="90"/>
      <c r="H19" s="91"/>
      <c r="I19" s="108">
        <f t="shared" si="0"/>
        <v>0</v>
      </c>
      <c r="J19" s="77">
        <f t="shared" si="1"/>
        <v>0</v>
      </c>
      <c r="K19" s="26">
        <f t="shared" si="2"/>
        <v>0</v>
      </c>
      <c r="L19" s="27">
        <f t="shared" si="3"/>
        <v>0</v>
      </c>
      <c r="M19" s="18"/>
    </row>
    <row r="20" spans="1:13" x14ac:dyDescent="0.25">
      <c r="A20" s="18"/>
      <c r="B20" s="86">
        <f>IF(ISBLANK($E20),0,IF(COUNTIF($E$13:$E19,E20)&gt;=1,0,1))</f>
        <v>0</v>
      </c>
      <c r="C20" s="103" t="b">
        <v>0</v>
      </c>
      <c r="D20" s="84" t="b">
        <v>0</v>
      </c>
      <c r="E20" s="3"/>
      <c r="F20" s="4"/>
      <c r="G20" s="90"/>
      <c r="H20" s="91"/>
      <c r="I20" s="108">
        <f t="shared" si="0"/>
        <v>0</v>
      </c>
      <c r="J20" s="77">
        <f t="shared" si="1"/>
        <v>0</v>
      </c>
      <c r="K20" s="26">
        <f t="shared" si="2"/>
        <v>0</v>
      </c>
      <c r="L20" s="27">
        <f t="shared" si="3"/>
        <v>0</v>
      </c>
      <c r="M20" s="18"/>
    </row>
    <row r="21" spans="1:13" x14ac:dyDescent="0.25">
      <c r="A21" s="18"/>
      <c r="B21" s="86">
        <f>IF(ISBLANK($E21),0,IF(COUNTIF($E$13:$E20,E21)&gt;=1,0,1))</f>
        <v>0</v>
      </c>
      <c r="C21" s="103" t="b">
        <v>0</v>
      </c>
      <c r="D21" s="84" t="b">
        <v>0</v>
      </c>
      <c r="E21" s="3"/>
      <c r="F21" s="4"/>
      <c r="G21" s="90"/>
      <c r="H21" s="91"/>
      <c r="I21" s="108">
        <f t="shared" si="0"/>
        <v>0</v>
      </c>
      <c r="J21" s="77">
        <f t="shared" si="1"/>
        <v>0</v>
      </c>
      <c r="K21" s="26">
        <f t="shared" si="2"/>
        <v>0</v>
      </c>
      <c r="L21" s="27">
        <f t="shared" si="3"/>
        <v>0</v>
      </c>
      <c r="M21" s="18"/>
    </row>
    <row r="22" spans="1:13" x14ac:dyDescent="0.25">
      <c r="A22" s="18"/>
      <c r="B22" s="86">
        <f>IF(ISBLANK($E22),0,IF(COUNTIF($E$13:$E21,E22)&gt;=1,0,1))</f>
        <v>0</v>
      </c>
      <c r="C22" s="103" t="b">
        <v>0</v>
      </c>
      <c r="D22" s="84" t="b">
        <v>0</v>
      </c>
      <c r="E22" s="3"/>
      <c r="F22" s="4"/>
      <c r="G22" s="90"/>
      <c r="H22" s="91"/>
      <c r="I22" s="108">
        <f t="shared" si="0"/>
        <v>0</v>
      </c>
      <c r="J22" s="77">
        <f t="shared" si="1"/>
        <v>0</v>
      </c>
      <c r="K22" s="26">
        <f t="shared" si="2"/>
        <v>0</v>
      </c>
      <c r="L22" s="27">
        <f t="shared" si="3"/>
        <v>0</v>
      </c>
      <c r="M22" s="18"/>
    </row>
    <row r="23" spans="1:13" x14ac:dyDescent="0.25">
      <c r="A23" s="18"/>
      <c r="B23" s="86">
        <f>IF(ISBLANK($E23),0,IF(COUNTIF($E$13:$E22,E23)&gt;=1,0,1))</f>
        <v>0</v>
      </c>
      <c r="C23" s="103" t="b">
        <v>0</v>
      </c>
      <c r="D23" s="84" t="b">
        <v>0</v>
      </c>
      <c r="E23" s="3"/>
      <c r="F23" s="4"/>
      <c r="G23" s="90"/>
      <c r="H23" s="91"/>
      <c r="I23" s="108">
        <f t="shared" si="0"/>
        <v>0</v>
      </c>
      <c r="J23" s="77">
        <f t="shared" si="1"/>
        <v>0</v>
      </c>
      <c r="K23" s="26">
        <f t="shared" si="2"/>
        <v>0</v>
      </c>
      <c r="L23" s="27">
        <f t="shared" si="3"/>
        <v>0</v>
      </c>
      <c r="M23" s="18"/>
    </row>
    <row r="24" spans="1:13" x14ac:dyDescent="0.25">
      <c r="A24" s="18"/>
      <c r="B24" s="86">
        <f>IF(ISBLANK($E24),0,IF(COUNTIF($E$13:$E23,E24)&gt;=1,0,1))</f>
        <v>0</v>
      </c>
      <c r="C24" s="103" t="b">
        <v>0</v>
      </c>
      <c r="D24" s="84" t="b">
        <v>0</v>
      </c>
      <c r="E24" s="3"/>
      <c r="F24" s="4"/>
      <c r="G24" s="90"/>
      <c r="H24" s="91"/>
      <c r="I24" s="108">
        <f t="shared" si="0"/>
        <v>0</v>
      </c>
      <c r="J24" s="77">
        <f t="shared" si="1"/>
        <v>0</v>
      </c>
      <c r="K24" s="26">
        <f t="shared" si="2"/>
        <v>0</v>
      </c>
      <c r="L24" s="27">
        <f t="shared" si="3"/>
        <v>0</v>
      </c>
      <c r="M24" s="18"/>
    </row>
    <row r="25" spans="1:13" x14ac:dyDescent="0.25">
      <c r="A25" s="18"/>
      <c r="B25" s="86">
        <f>IF(ISBLANK($E25),0,IF(COUNTIF($E$13:$E24,E25)&gt;=1,0,1))</f>
        <v>0</v>
      </c>
      <c r="C25" s="103" t="b">
        <v>0</v>
      </c>
      <c r="D25" s="84" t="b">
        <v>0</v>
      </c>
      <c r="E25" s="3"/>
      <c r="F25" s="4"/>
      <c r="G25" s="90"/>
      <c r="H25" s="91"/>
      <c r="I25" s="108">
        <f t="shared" si="0"/>
        <v>0</v>
      </c>
      <c r="J25" s="77">
        <f t="shared" si="1"/>
        <v>0</v>
      </c>
      <c r="K25" s="26">
        <f t="shared" si="2"/>
        <v>0</v>
      </c>
      <c r="L25" s="27">
        <f t="shared" si="3"/>
        <v>0</v>
      </c>
      <c r="M25" s="18"/>
    </row>
    <row r="26" spans="1:13" x14ac:dyDescent="0.25">
      <c r="A26" s="18"/>
      <c r="B26" s="86">
        <f>IF(ISBLANK($E26),0,IF(COUNTIF($E$13:$E25,E26)&gt;=1,0,1))</f>
        <v>0</v>
      </c>
      <c r="C26" s="103" t="b">
        <v>0</v>
      </c>
      <c r="D26" s="84" t="b">
        <v>0</v>
      </c>
      <c r="E26" s="3"/>
      <c r="F26" s="4"/>
      <c r="G26" s="90"/>
      <c r="H26" s="91"/>
      <c r="I26" s="108">
        <f t="shared" si="0"/>
        <v>0</v>
      </c>
      <c r="J26" s="77">
        <f t="shared" si="1"/>
        <v>0</v>
      </c>
      <c r="K26" s="26">
        <f t="shared" si="2"/>
        <v>0</v>
      </c>
      <c r="L26" s="27">
        <f t="shared" si="3"/>
        <v>0</v>
      </c>
      <c r="M26" s="18"/>
    </row>
    <row r="27" spans="1:13" x14ac:dyDescent="0.25">
      <c r="A27" s="18"/>
      <c r="B27" s="86">
        <f>IF(ISBLANK($E27),0,IF(COUNTIF($E$13:$E26,E27)&gt;=1,0,1))</f>
        <v>0</v>
      </c>
      <c r="C27" s="103" t="b">
        <v>0</v>
      </c>
      <c r="D27" s="84" t="b">
        <v>0</v>
      </c>
      <c r="E27" s="3"/>
      <c r="F27" s="4"/>
      <c r="G27" s="90"/>
      <c r="H27" s="91"/>
      <c r="I27" s="108">
        <f t="shared" si="0"/>
        <v>0</v>
      </c>
      <c r="J27" s="77">
        <f t="shared" si="1"/>
        <v>0</v>
      </c>
      <c r="K27" s="26">
        <f t="shared" si="2"/>
        <v>0</v>
      </c>
      <c r="L27" s="27">
        <f t="shared" si="3"/>
        <v>0</v>
      </c>
      <c r="M27" s="18"/>
    </row>
    <row r="28" spans="1:13" x14ac:dyDescent="0.25">
      <c r="A28" s="18"/>
      <c r="B28" s="86">
        <f>IF(ISBLANK($E28),0,IF(COUNTIF($E$13:$E27,E28)&gt;=1,0,1))</f>
        <v>0</v>
      </c>
      <c r="C28" s="103" t="b">
        <v>0</v>
      </c>
      <c r="D28" s="84" t="b">
        <v>0</v>
      </c>
      <c r="E28" s="3"/>
      <c r="F28" s="4"/>
      <c r="G28" s="90"/>
      <c r="H28" s="91"/>
      <c r="I28" s="108">
        <f t="shared" si="0"/>
        <v>0</v>
      </c>
      <c r="J28" s="77">
        <f t="shared" si="1"/>
        <v>0</v>
      </c>
      <c r="K28" s="26">
        <f t="shared" si="2"/>
        <v>0</v>
      </c>
      <c r="L28" s="27">
        <f t="shared" si="3"/>
        <v>0</v>
      </c>
      <c r="M28" s="18"/>
    </row>
    <row r="29" spans="1:13" x14ac:dyDescent="0.25">
      <c r="A29" s="18"/>
      <c r="B29" s="86">
        <f>IF(ISBLANK($E29),0,IF(COUNTIF($E$13:$E28,E29)&gt;=1,0,1))</f>
        <v>0</v>
      </c>
      <c r="C29" s="103" t="b">
        <v>0</v>
      </c>
      <c r="D29" s="84" t="b">
        <v>0</v>
      </c>
      <c r="E29" s="3"/>
      <c r="F29" s="4"/>
      <c r="G29" s="90"/>
      <c r="H29" s="91"/>
      <c r="I29" s="108">
        <f t="shared" si="0"/>
        <v>0</v>
      </c>
      <c r="J29" s="77">
        <f t="shared" si="1"/>
        <v>0</v>
      </c>
      <c r="K29" s="26">
        <f t="shared" si="2"/>
        <v>0</v>
      </c>
      <c r="L29" s="27">
        <f t="shared" si="3"/>
        <v>0</v>
      </c>
      <c r="M29" s="18"/>
    </row>
    <row r="30" spans="1:13" x14ac:dyDescent="0.25">
      <c r="A30" s="18"/>
      <c r="B30" s="86">
        <f>IF(ISBLANK($E30),0,IF(COUNTIF($E$13:$E29,E30)&gt;=1,0,1))</f>
        <v>0</v>
      </c>
      <c r="C30" s="103" t="b">
        <v>0</v>
      </c>
      <c r="D30" s="84" t="b">
        <v>0</v>
      </c>
      <c r="E30" s="3"/>
      <c r="F30" s="4"/>
      <c r="G30" s="90"/>
      <c r="H30" s="91"/>
      <c r="I30" s="108">
        <f t="shared" si="0"/>
        <v>0</v>
      </c>
      <c r="J30" s="77">
        <f t="shared" si="1"/>
        <v>0</v>
      </c>
      <c r="K30" s="26">
        <f t="shared" si="2"/>
        <v>0</v>
      </c>
      <c r="L30" s="27">
        <f t="shared" si="3"/>
        <v>0</v>
      </c>
      <c r="M30" s="18"/>
    </row>
    <row r="31" spans="1:13" x14ac:dyDescent="0.25">
      <c r="A31" s="18"/>
      <c r="B31" s="86">
        <f>IF(ISBLANK($E31),0,IF(COUNTIF($E$13:$E30,E31)&gt;=1,0,1))</f>
        <v>0</v>
      </c>
      <c r="C31" s="103" t="b">
        <v>0</v>
      </c>
      <c r="D31" s="84" t="b">
        <v>0</v>
      </c>
      <c r="E31" s="3"/>
      <c r="F31" s="4"/>
      <c r="G31" s="90"/>
      <c r="H31" s="91"/>
      <c r="I31" s="108">
        <f t="shared" si="0"/>
        <v>0</v>
      </c>
      <c r="J31" s="77">
        <f t="shared" si="1"/>
        <v>0</v>
      </c>
      <c r="K31" s="26">
        <f t="shared" si="2"/>
        <v>0</v>
      </c>
      <c r="L31" s="27">
        <f t="shared" si="3"/>
        <v>0</v>
      </c>
      <c r="M31" s="18"/>
    </row>
    <row r="32" spans="1:13" ht="15.75" thickBot="1" x14ac:dyDescent="0.3">
      <c r="A32" s="18"/>
      <c r="B32" s="86">
        <f>IF(ISBLANK($E32),0,IF(COUNTIF($E$13:$E31,E32)&gt;=1,0,1))</f>
        <v>0</v>
      </c>
      <c r="C32" s="104" t="b">
        <v>0</v>
      </c>
      <c r="D32" s="87" t="b">
        <v>0</v>
      </c>
      <c r="E32" s="5"/>
      <c r="F32" s="6"/>
      <c r="G32" s="92"/>
      <c r="H32" s="91"/>
      <c r="I32" s="28">
        <f t="shared" si="0"/>
        <v>0</v>
      </c>
      <c r="J32" s="78">
        <f t="shared" si="1"/>
        <v>0</v>
      </c>
      <c r="K32" s="29">
        <f t="shared" si="2"/>
        <v>0</v>
      </c>
      <c r="L32" s="30">
        <f t="shared" si="3"/>
        <v>0</v>
      </c>
      <c r="M32" s="18"/>
    </row>
    <row r="33" spans="1:13" ht="15.75" thickBot="1" x14ac:dyDescent="0.3">
      <c r="A33" s="18"/>
      <c r="B33" s="151" t="s">
        <v>16</v>
      </c>
      <c r="C33" s="156"/>
      <c r="D33" s="152"/>
      <c r="E33" s="57">
        <f>IF(G6=TRUE,#REF!,SUM(IF(B13,1,0),IF(B14,1,0),IF(B15,1,0),IF(B16,1,0),IF(B17,1,0),IF(B18,1,0),IF(B19,1,0),IF(B20,1,0),IF(B21,1,0),IF(B22,1,0),IF(B23,1,0),IF(B24,1,0),IF(B25,1,0),IF(B26,1,0),IF(B27,1,0),IF(B28,1,0),IF(B29,1,0),IF(B30,1,0),IF(B31,1,0),IF(B32,1,0)))</f>
        <v>1</v>
      </c>
      <c r="F33" s="32"/>
      <c r="G33" s="64">
        <f>SUM(G13:G32)/15</f>
        <v>0</v>
      </c>
      <c r="H33" s="74">
        <f t="shared" ref="G33:K33" si="4">SUM(H13:H32)</f>
        <v>0</v>
      </c>
      <c r="I33" s="33">
        <f t="shared" si="4"/>
        <v>0</v>
      </c>
      <c r="J33" s="34">
        <f t="shared" si="4"/>
        <v>0</v>
      </c>
      <c r="K33" s="34">
        <f t="shared" si="4"/>
        <v>0</v>
      </c>
      <c r="L33" s="35">
        <f t="shared" ref="L33" si="5">SUM(I33:K33)</f>
        <v>0</v>
      </c>
      <c r="M33" s="18"/>
    </row>
    <row r="34" spans="1:13" ht="15.75" thickBot="1" x14ac:dyDescent="0.3">
      <c r="A34" s="18"/>
      <c r="B34" s="153" t="s">
        <v>17</v>
      </c>
      <c r="C34" s="154"/>
      <c r="D34" s="154"/>
      <c r="E34" s="36">
        <f>IF(E33=1,0.9,IF(E33=2,0.9,IF(E33=3,1.1,IF(E33&gt;=4,1.75,0))))</f>
        <v>0.9</v>
      </c>
      <c r="F34" s="37"/>
      <c r="G34" s="7"/>
      <c r="H34" s="7"/>
      <c r="I34" s="38"/>
      <c r="J34" s="38"/>
      <c r="L34" s="39"/>
      <c r="M34" s="18"/>
    </row>
    <row r="35" spans="1:13" ht="15.75" thickBot="1" x14ac:dyDescent="0.3">
      <c r="A35" s="18"/>
      <c r="D35" s="124" t="s">
        <v>23</v>
      </c>
      <c r="E35" s="124"/>
      <c r="F35" s="124"/>
      <c r="M35" s="18"/>
    </row>
    <row r="36" spans="1:13" ht="15.75" thickBot="1" x14ac:dyDescent="0.3">
      <c r="A36" s="18"/>
      <c r="B36" s="130" t="s">
        <v>45</v>
      </c>
      <c r="C36" s="131"/>
      <c r="D36" s="130" t="s">
        <v>27</v>
      </c>
      <c r="E36" s="131"/>
      <c r="F36" s="22" t="s">
        <v>28</v>
      </c>
      <c r="G36" s="75"/>
      <c r="H36" s="75"/>
      <c r="I36" s="40" t="s">
        <v>13</v>
      </c>
      <c r="J36" s="41"/>
      <c r="K36" s="118">
        <f>K33/0.04</f>
        <v>0</v>
      </c>
      <c r="L36" s="97"/>
      <c r="M36" s="18"/>
    </row>
    <row r="37" spans="1:13" x14ac:dyDescent="0.25">
      <c r="A37" s="18"/>
      <c r="B37" s="148"/>
      <c r="C37" s="149"/>
      <c r="D37" s="150"/>
      <c r="E37" s="133"/>
      <c r="F37" s="94"/>
      <c r="G37" s="56"/>
      <c r="H37" s="43"/>
      <c r="I37" s="58" t="s">
        <v>24</v>
      </c>
      <c r="J37" s="59"/>
      <c r="K37" s="98">
        <f>IF(K36-415 &gt; 0,K36-415,0)</f>
        <v>0</v>
      </c>
      <c r="L37" s="44">
        <f>K37*0.03</f>
        <v>0</v>
      </c>
      <c r="M37" s="18"/>
    </row>
    <row r="38" spans="1:13" x14ac:dyDescent="0.25">
      <c r="A38" s="18"/>
      <c r="B38" s="144"/>
      <c r="C38" s="129"/>
      <c r="D38" s="144"/>
      <c r="E38" s="129"/>
      <c r="F38" s="95"/>
      <c r="G38" s="56"/>
      <c r="H38" s="43"/>
      <c r="I38" s="58" t="s">
        <v>25</v>
      </c>
      <c r="J38" s="59"/>
      <c r="K38" s="98">
        <f>IF(H33&lt;160,0,#REF!-160)</f>
        <v>0</v>
      </c>
      <c r="L38" s="44">
        <f>(K38^2)*0.1</f>
        <v>0</v>
      </c>
      <c r="M38" s="18"/>
    </row>
    <row r="39" spans="1:13" ht="15" customHeight="1" x14ac:dyDescent="0.25">
      <c r="A39" s="18"/>
      <c r="B39" s="144"/>
      <c r="C39" s="129"/>
      <c r="D39" s="144"/>
      <c r="E39" s="129"/>
      <c r="F39" s="95"/>
      <c r="G39" s="56"/>
      <c r="H39" s="43"/>
      <c r="I39" s="58" t="s">
        <v>31</v>
      </c>
      <c r="J39" s="59"/>
      <c r="K39" s="98">
        <f>IF(H33&lt;75,0,H33)</f>
        <v>0</v>
      </c>
      <c r="L39" s="44">
        <f>K39*0.01</f>
        <v>0</v>
      </c>
      <c r="M39" s="18"/>
    </row>
    <row r="40" spans="1:13" x14ac:dyDescent="0.25">
      <c r="A40" s="18"/>
      <c r="B40" s="144"/>
      <c r="C40" s="129"/>
      <c r="D40" s="144"/>
      <c r="E40" s="129"/>
      <c r="F40" s="95"/>
      <c r="G40" s="56"/>
      <c r="H40" s="43"/>
      <c r="I40" s="58" t="s">
        <v>18</v>
      </c>
      <c r="J40" s="59"/>
      <c r="K40" s="99"/>
      <c r="L40" s="44">
        <f>D43+F43/100*40</f>
        <v>0</v>
      </c>
      <c r="M40" s="18"/>
    </row>
    <row r="41" spans="1:13" ht="15" customHeight="1" thickBot="1" x14ac:dyDescent="0.3">
      <c r="A41" s="18"/>
      <c r="B41" s="144"/>
      <c r="C41" s="129"/>
      <c r="D41" s="144"/>
      <c r="E41" s="129"/>
      <c r="F41" s="95"/>
      <c r="G41" s="56"/>
      <c r="H41" s="43"/>
      <c r="I41" s="65"/>
      <c r="J41" s="66"/>
      <c r="K41" s="66"/>
      <c r="L41" s="45"/>
      <c r="M41" s="18"/>
    </row>
    <row r="42" spans="1:13" ht="15" customHeight="1" thickBot="1" x14ac:dyDescent="0.3">
      <c r="A42" s="18"/>
      <c r="B42" s="144"/>
      <c r="C42" s="129"/>
      <c r="D42" s="145"/>
      <c r="E42" s="135"/>
      <c r="F42" s="96"/>
      <c r="G42" s="56"/>
      <c r="H42" s="43"/>
      <c r="I42" s="67" t="s">
        <v>19</v>
      </c>
      <c r="J42" s="68"/>
      <c r="K42" s="68"/>
      <c r="L42" s="46">
        <f>SUM(L37:L41,L33)</f>
        <v>0</v>
      </c>
      <c r="M42" s="18"/>
    </row>
    <row r="43" spans="1:13" ht="16.5" thickBot="1" x14ac:dyDescent="0.3">
      <c r="A43" s="18"/>
      <c r="D43" s="146">
        <f>SUM(D37:D42)</f>
        <v>0</v>
      </c>
      <c r="E43" s="147"/>
      <c r="F43" s="73">
        <f>SUM(F37:F42)</f>
        <v>0</v>
      </c>
      <c r="G43" s="76"/>
      <c r="H43" s="76"/>
      <c r="I43" s="69" t="s">
        <v>20</v>
      </c>
      <c r="J43" s="70"/>
      <c r="K43" s="70"/>
      <c r="L43" s="62">
        <f>IF(L42&gt;40,1,L42/40)</f>
        <v>0</v>
      </c>
      <c r="M43" s="18"/>
    </row>
    <row r="44" spans="1:13" x14ac:dyDescent="0.25">
      <c r="A44" s="18"/>
      <c r="E44" s="7"/>
      <c r="M44" s="18"/>
    </row>
    <row r="45" spans="1:13" x14ac:dyDescent="0.25">
      <c r="A45" s="18"/>
      <c r="E45" s="7"/>
      <c r="M45" s="18"/>
    </row>
    <row r="46" spans="1:13" x14ac:dyDescent="0.25">
      <c r="A46" s="18"/>
      <c r="B46" s="19"/>
      <c r="C46" s="19"/>
      <c r="D46" s="19"/>
      <c r="E46" s="20"/>
      <c r="F46" s="18"/>
      <c r="G46" s="18"/>
      <c r="H46" s="18"/>
      <c r="I46" s="18"/>
      <c r="J46" s="18"/>
      <c r="K46" s="18"/>
      <c r="L46" s="18"/>
      <c r="M46" s="18"/>
    </row>
    <row r="47" spans="1:13" x14ac:dyDescent="0.25">
      <c r="E47" s="7"/>
    </row>
    <row r="48" spans="1:13" x14ac:dyDescent="0.25">
      <c r="A48" s="47"/>
      <c r="B48" s="48"/>
      <c r="C48" s="48"/>
      <c r="D48" s="48"/>
      <c r="E48" s="49"/>
      <c r="F48" s="47"/>
      <c r="G48" s="47"/>
      <c r="H48" s="47"/>
      <c r="I48" s="47"/>
      <c r="J48" s="47"/>
      <c r="K48" s="47"/>
      <c r="L48" s="47"/>
      <c r="M48" s="47"/>
    </row>
    <row r="49" spans="1:13" ht="18.75" x14ac:dyDescent="0.3">
      <c r="A49" s="47"/>
      <c r="B49" s="21" t="s">
        <v>5</v>
      </c>
      <c r="C49" s="21"/>
      <c r="D49" s="21"/>
      <c r="E49" s="7"/>
      <c r="M49" s="47"/>
    </row>
    <row r="50" spans="1:13" ht="15.75" thickBot="1" x14ac:dyDescent="0.3">
      <c r="A50" s="47"/>
      <c r="E50" s="7"/>
      <c r="G50" s="71"/>
      <c r="H50" s="75"/>
      <c r="M50" s="47"/>
    </row>
    <row r="51" spans="1:13" ht="15.75" thickBot="1" x14ac:dyDescent="0.3">
      <c r="A51" s="47"/>
      <c r="B51" s="22" t="s">
        <v>7</v>
      </c>
      <c r="C51" s="22" t="s">
        <v>8</v>
      </c>
      <c r="D51" s="22" t="s">
        <v>35</v>
      </c>
      <c r="E51" s="22" t="s">
        <v>9</v>
      </c>
      <c r="F51" s="22" t="s">
        <v>34</v>
      </c>
      <c r="G51" s="22" t="s">
        <v>36</v>
      </c>
      <c r="H51" s="22" t="s">
        <v>10</v>
      </c>
      <c r="I51" s="22" t="s">
        <v>11</v>
      </c>
      <c r="J51" s="22" t="s">
        <v>12</v>
      </c>
      <c r="K51" s="22" t="s">
        <v>13</v>
      </c>
      <c r="L51" s="22" t="s">
        <v>1</v>
      </c>
      <c r="M51" s="47"/>
    </row>
    <row r="52" spans="1:13" ht="15.75" thickBot="1" x14ac:dyDescent="0.3">
      <c r="A52" s="47"/>
      <c r="B52" s="50"/>
      <c r="C52" s="51"/>
      <c r="D52" s="51"/>
      <c r="E52" s="52"/>
      <c r="F52" s="51"/>
      <c r="G52" s="51"/>
      <c r="H52" s="51"/>
      <c r="I52" s="53">
        <f>E74</f>
        <v>0.9</v>
      </c>
      <c r="J52" s="53"/>
      <c r="K52" s="53"/>
      <c r="L52" s="42"/>
      <c r="M52" s="47"/>
    </row>
    <row r="53" spans="1:13" x14ac:dyDescent="0.25">
      <c r="A53" s="47"/>
      <c r="B53" s="85">
        <v>1</v>
      </c>
      <c r="C53" s="103" t="b">
        <v>1</v>
      </c>
      <c r="D53" s="83" t="b">
        <v>0</v>
      </c>
      <c r="E53" s="1"/>
      <c r="F53" s="2"/>
      <c r="G53" s="88"/>
      <c r="H53" s="89"/>
      <c r="I53" s="108">
        <f>IF(C53,G53*$I$12,0)/15</f>
        <v>0</v>
      </c>
      <c r="J53" s="77">
        <f>IF(D53,G53*1.28,G53*1.2)/15</f>
        <v>0</v>
      </c>
      <c r="K53" s="26">
        <f>G53*H53*0.04/15</f>
        <v>0</v>
      </c>
      <c r="L53" s="25">
        <f>SUM(I53+J53+K53)</f>
        <v>0</v>
      </c>
      <c r="M53" s="47"/>
    </row>
    <row r="54" spans="1:13" x14ac:dyDescent="0.25">
      <c r="A54" s="47"/>
      <c r="B54" s="86"/>
      <c r="C54" s="103" t="b">
        <v>0</v>
      </c>
      <c r="D54" s="84" t="b">
        <v>0</v>
      </c>
      <c r="E54" s="3"/>
      <c r="F54" s="4"/>
      <c r="G54" s="90"/>
      <c r="H54" s="91"/>
      <c r="I54" s="108">
        <f t="shared" ref="I54:I72" si="6">IF(C54,G54*$I$12,0)/15</f>
        <v>0</v>
      </c>
      <c r="J54" s="77">
        <f t="shared" ref="J54:J72" si="7">IF(D54,G54*1.28,G54*1.2)/15</f>
        <v>0</v>
      </c>
      <c r="K54" s="26">
        <f t="shared" ref="K54:K72" si="8">G54*H54*0.04/15</f>
        <v>0</v>
      </c>
      <c r="L54" s="27">
        <f>SUM(I54+J54+K54)</f>
        <v>0</v>
      </c>
      <c r="M54" s="47"/>
    </row>
    <row r="55" spans="1:13" x14ac:dyDescent="0.25">
      <c r="A55" s="47"/>
      <c r="B55" s="86"/>
      <c r="C55" s="103" t="b">
        <v>0</v>
      </c>
      <c r="D55" s="84" t="b">
        <v>0</v>
      </c>
      <c r="E55" s="3"/>
      <c r="F55" s="4"/>
      <c r="G55" s="90"/>
      <c r="H55" s="91"/>
      <c r="I55" s="108">
        <f t="shared" si="6"/>
        <v>0</v>
      </c>
      <c r="J55" s="77">
        <f t="shared" si="7"/>
        <v>0</v>
      </c>
      <c r="K55" s="26">
        <f t="shared" si="8"/>
        <v>0</v>
      </c>
      <c r="L55" s="27">
        <f t="shared" ref="L55:L72" si="9">SUM(I55+J55+K55)</f>
        <v>0</v>
      </c>
      <c r="M55" s="47"/>
    </row>
    <row r="56" spans="1:13" x14ac:dyDescent="0.25">
      <c r="A56" s="47"/>
      <c r="B56" s="86"/>
      <c r="C56" s="103" t="b">
        <v>0</v>
      </c>
      <c r="D56" s="84" t="b">
        <v>0</v>
      </c>
      <c r="E56" s="3"/>
      <c r="F56" s="4"/>
      <c r="G56" s="90"/>
      <c r="H56" s="91"/>
      <c r="I56" s="108">
        <f t="shared" si="6"/>
        <v>0</v>
      </c>
      <c r="J56" s="77">
        <f t="shared" si="7"/>
        <v>0</v>
      </c>
      <c r="K56" s="26">
        <f t="shared" si="8"/>
        <v>0</v>
      </c>
      <c r="L56" s="27">
        <f t="shared" si="9"/>
        <v>0</v>
      </c>
      <c r="M56" s="47"/>
    </row>
    <row r="57" spans="1:13" x14ac:dyDescent="0.25">
      <c r="A57" s="47"/>
      <c r="B57" s="86">
        <f>IF(ISBLANK($E57),0,IF(COUNTIF($E$53:$E56,E57)&gt;=1,0,1))</f>
        <v>0</v>
      </c>
      <c r="C57" s="103" t="b">
        <v>0</v>
      </c>
      <c r="D57" s="84" t="b">
        <v>0</v>
      </c>
      <c r="E57" s="3"/>
      <c r="F57" s="4"/>
      <c r="G57" s="90"/>
      <c r="H57" s="91"/>
      <c r="I57" s="108">
        <f t="shared" si="6"/>
        <v>0</v>
      </c>
      <c r="J57" s="77">
        <f t="shared" si="7"/>
        <v>0</v>
      </c>
      <c r="K57" s="26">
        <f t="shared" si="8"/>
        <v>0</v>
      </c>
      <c r="L57" s="27">
        <f t="shared" si="9"/>
        <v>0</v>
      </c>
      <c r="M57" s="47"/>
    </row>
    <row r="58" spans="1:13" x14ac:dyDescent="0.25">
      <c r="A58" s="47"/>
      <c r="B58" s="86">
        <f>IF(ISBLANK($E58),0,IF(COUNTIF($E$53:$E57,E58)&gt;=1,0,1))</f>
        <v>0</v>
      </c>
      <c r="C58" s="103" t="b">
        <v>0</v>
      </c>
      <c r="D58" s="84" t="b">
        <v>0</v>
      </c>
      <c r="E58" s="3"/>
      <c r="F58" s="4"/>
      <c r="G58" s="90"/>
      <c r="H58" s="91"/>
      <c r="I58" s="108">
        <f t="shared" si="6"/>
        <v>0</v>
      </c>
      <c r="J58" s="77">
        <f t="shared" si="7"/>
        <v>0</v>
      </c>
      <c r="K58" s="26">
        <f t="shared" si="8"/>
        <v>0</v>
      </c>
      <c r="L58" s="27">
        <f t="shared" si="9"/>
        <v>0</v>
      </c>
      <c r="M58" s="47"/>
    </row>
    <row r="59" spans="1:13" x14ac:dyDescent="0.25">
      <c r="A59" s="47"/>
      <c r="B59" s="86">
        <f>IF(ISBLANK($E59),0,IF(COUNTIF($E$53:$E58,E59)&gt;=1,0,1))</f>
        <v>0</v>
      </c>
      <c r="C59" s="103" t="b">
        <v>0</v>
      </c>
      <c r="D59" s="84" t="b">
        <v>0</v>
      </c>
      <c r="E59" s="3"/>
      <c r="F59" s="4"/>
      <c r="G59" s="90"/>
      <c r="H59" s="91"/>
      <c r="I59" s="108">
        <f t="shared" si="6"/>
        <v>0</v>
      </c>
      <c r="J59" s="77">
        <f t="shared" si="7"/>
        <v>0</v>
      </c>
      <c r="K59" s="26">
        <f t="shared" si="8"/>
        <v>0</v>
      </c>
      <c r="L59" s="27">
        <f t="shared" si="9"/>
        <v>0</v>
      </c>
      <c r="M59" s="47"/>
    </row>
    <row r="60" spans="1:13" x14ac:dyDescent="0.25">
      <c r="A60" s="47"/>
      <c r="B60" s="86">
        <f>IF(ISBLANK($E60),0,IF(COUNTIF($E$53:$E59,E60)&gt;=1,0,1))</f>
        <v>0</v>
      </c>
      <c r="C60" s="103" t="b">
        <v>0</v>
      </c>
      <c r="D60" s="84" t="b">
        <v>0</v>
      </c>
      <c r="E60" s="3"/>
      <c r="F60" s="4"/>
      <c r="G60" s="90"/>
      <c r="H60" s="91"/>
      <c r="I60" s="108">
        <f t="shared" si="6"/>
        <v>0</v>
      </c>
      <c r="J60" s="77">
        <f t="shared" si="7"/>
        <v>0</v>
      </c>
      <c r="K60" s="26">
        <f t="shared" si="8"/>
        <v>0</v>
      </c>
      <c r="L60" s="27">
        <f t="shared" si="9"/>
        <v>0</v>
      </c>
      <c r="M60" s="47"/>
    </row>
    <row r="61" spans="1:13" x14ac:dyDescent="0.25">
      <c r="A61" s="47"/>
      <c r="B61" s="86">
        <f>IF(ISBLANK($E61),0,IF(COUNTIF($E$53:$E60,E61)&gt;=1,0,1))</f>
        <v>0</v>
      </c>
      <c r="C61" s="103" t="b">
        <v>0</v>
      </c>
      <c r="D61" s="84" t="b">
        <v>0</v>
      </c>
      <c r="E61" s="3"/>
      <c r="F61" s="4"/>
      <c r="G61" s="90"/>
      <c r="H61" s="91"/>
      <c r="I61" s="108">
        <f t="shared" si="6"/>
        <v>0</v>
      </c>
      <c r="J61" s="77">
        <f t="shared" si="7"/>
        <v>0</v>
      </c>
      <c r="K61" s="26">
        <f t="shared" si="8"/>
        <v>0</v>
      </c>
      <c r="L61" s="27">
        <f t="shared" si="9"/>
        <v>0</v>
      </c>
      <c r="M61" s="47"/>
    </row>
    <row r="62" spans="1:13" x14ac:dyDescent="0.25">
      <c r="A62" s="47"/>
      <c r="B62" s="86">
        <f>IF(ISBLANK($E62),0,IF(COUNTIF($E$53:$E61,E62)&gt;=1,0,1))</f>
        <v>0</v>
      </c>
      <c r="C62" s="103" t="b">
        <v>0</v>
      </c>
      <c r="D62" s="84" t="b">
        <v>0</v>
      </c>
      <c r="E62" s="3"/>
      <c r="F62" s="4"/>
      <c r="G62" s="90"/>
      <c r="H62" s="91"/>
      <c r="I62" s="108">
        <f t="shared" si="6"/>
        <v>0</v>
      </c>
      <c r="J62" s="77">
        <f t="shared" si="7"/>
        <v>0</v>
      </c>
      <c r="K62" s="26">
        <f t="shared" si="8"/>
        <v>0</v>
      </c>
      <c r="L62" s="27">
        <f t="shared" si="9"/>
        <v>0</v>
      </c>
      <c r="M62" s="47"/>
    </row>
    <row r="63" spans="1:13" x14ac:dyDescent="0.25">
      <c r="A63" s="47"/>
      <c r="B63" s="86">
        <f>IF(ISBLANK($E63),0,IF(COUNTIF($E$53:$E62,E63)&gt;=1,0,1))</f>
        <v>0</v>
      </c>
      <c r="C63" s="103" t="b">
        <v>0</v>
      </c>
      <c r="D63" s="84" t="b">
        <v>0</v>
      </c>
      <c r="E63" s="3"/>
      <c r="F63" s="4"/>
      <c r="G63" s="90"/>
      <c r="H63" s="91"/>
      <c r="I63" s="108">
        <f t="shared" si="6"/>
        <v>0</v>
      </c>
      <c r="J63" s="77">
        <f t="shared" si="7"/>
        <v>0</v>
      </c>
      <c r="K63" s="26">
        <f t="shared" si="8"/>
        <v>0</v>
      </c>
      <c r="L63" s="27">
        <f t="shared" si="9"/>
        <v>0</v>
      </c>
      <c r="M63" s="47"/>
    </row>
    <row r="64" spans="1:13" x14ac:dyDescent="0.25">
      <c r="A64" s="47"/>
      <c r="B64" s="86">
        <f>IF(ISBLANK($E64),0,IF(COUNTIF($E$53:$E63,E64)&gt;=1,0,1))</f>
        <v>0</v>
      </c>
      <c r="C64" s="103" t="b">
        <v>0</v>
      </c>
      <c r="D64" s="84" t="b">
        <v>0</v>
      </c>
      <c r="E64" s="3"/>
      <c r="F64" s="4"/>
      <c r="G64" s="90"/>
      <c r="H64" s="91"/>
      <c r="I64" s="108">
        <f t="shared" si="6"/>
        <v>0</v>
      </c>
      <c r="J64" s="77">
        <f t="shared" si="7"/>
        <v>0</v>
      </c>
      <c r="K64" s="26">
        <f t="shared" si="8"/>
        <v>0</v>
      </c>
      <c r="L64" s="27">
        <f t="shared" si="9"/>
        <v>0</v>
      </c>
      <c r="M64" s="47"/>
    </row>
    <row r="65" spans="1:13" x14ac:dyDescent="0.25">
      <c r="A65" s="47"/>
      <c r="B65" s="86">
        <f>IF(ISBLANK($E65),0,IF(COUNTIF($E$53:$E64,E65)&gt;=1,0,1))</f>
        <v>0</v>
      </c>
      <c r="C65" s="103" t="b">
        <v>0</v>
      </c>
      <c r="D65" s="84" t="b">
        <v>0</v>
      </c>
      <c r="E65" s="3"/>
      <c r="F65" s="4"/>
      <c r="G65" s="90"/>
      <c r="H65" s="91"/>
      <c r="I65" s="108">
        <f t="shared" si="6"/>
        <v>0</v>
      </c>
      <c r="J65" s="77">
        <f t="shared" si="7"/>
        <v>0</v>
      </c>
      <c r="K65" s="26">
        <f t="shared" si="8"/>
        <v>0</v>
      </c>
      <c r="L65" s="27">
        <f t="shared" si="9"/>
        <v>0</v>
      </c>
      <c r="M65" s="47"/>
    </row>
    <row r="66" spans="1:13" x14ac:dyDescent="0.25">
      <c r="A66" s="47"/>
      <c r="B66" s="86">
        <f>IF(ISBLANK($E66),0,IF(COUNTIF($E$53:$E65,E66)&gt;=1,0,1))</f>
        <v>0</v>
      </c>
      <c r="C66" s="103" t="b">
        <v>0</v>
      </c>
      <c r="D66" s="84" t="b">
        <v>0</v>
      </c>
      <c r="E66" s="3"/>
      <c r="F66" s="4"/>
      <c r="G66" s="90"/>
      <c r="H66" s="91"/>
      <c r="I66" s="108">
        <f t="shared" si="6"/>
        <v>0</v>
      </c>
      <c r="J66" s="77">
        <f t="shared" si="7"/>
        <v>0</v>
      </c>
      <c r="K66" s="26">
        <f t="shared" si="8"/>
        <v>0</v>
      </c>
      <c r="L66" s="27">
        <f t="shared" si="9"/>
        <v>0</v>
      </c>
      <c r="M66" s="47"/>
    </row>
    <row r="67" spans="1:13" x14ac:dyDescent="0.25">
      <c r="A67" s="47"/>
      <c r="B67" s="86">
        <f>IF(ISBLANK($E67),0,IF(COUNTIF($E$53:$E66,E67)&gt;=1,0,1))</f>
        <v>0</v>
      </c>
      <c r="C67" s="103" t="b">
        <v>0</v>
      </c>
      <c r="D67" s="84" t="b">
        <v>0</v>
      </c>
      <c r="E67" s="3"/>
      <c r="F67" s="4"/>
      <c r="G67" s="90"/>
      <c r="H67" s="91"/>
      <c r="I67" s="108">
        <f t="shared" si="6"/>
        <v>0</v>
      </c>
      <c r="J67" s="77">
        <f t="shared" si="7"/>
        <v>0</v>
      </c>
      <c r="K67" s="26">
        <f t="shared" si="8"/>
        <v>0</v>
      </c>
      <c r="L67" s="27">
        <f t="shared" si="9"/>
        <v>0</v>
      </c>
      <c r="M67" s="47"/>
    </row>
    <row r="68" spans="1:13" x14ac:dyDescent="0.25">
      <c r="A68" s="47"/>
      <c r="B68" s="86">
        <f>IF(ISBLANK($E68),0,IF(COUNTIF($E$53:$E67,E68)&gt;=1,0,1))</f>
        <v>0</v>
      </c>
      <c r="C68" s="103" t="b">
        <v>0</v>
      </c>
      <c r="D68" s="84" t="b">
        <v>0</v>
      </c>
      <c r="E68" s="3"/>
      <c r="F68" s="4"/>
      <c r="G68" s="90"/>
      <c r="H68" s="91"/>
      <c r="I68" s="108">
        <f t="shared" si="6"/>
        <v>0</v>
      </c>
      <c r="J68" s="77">
        <f t="shared" si="7"/>
        <v>0</v>
      </c>
      <c r="K68" s="26">
        <f t="shared" si="8"/>
        <v>0</v>
      </c>
      <c r="L68" s="27">
        <f t="shared" si="9"/>
        <v>0</v>
      </c>
      <c r="M68" s="47"/>
    </row>
    <row r="69" spans="1:13" x14ac:dyDescent="0.25">
      <c r="A69" s="47"/>
      <c r="B69" s="86">
        <f>IF(ISBLANK($E69),0,IF(COUNTIF($E$53:$E68,E69)&gt;=1,0,1))</f>
        <v>0</v>
      </c>
      <c r="C69" s="103" t="b">
        <v>0</v>
      </c>
      <c r="D69" s="84" t="b">
        <v>0</v>
      </c>
      <c r="E69" s="3"/>
      <c r="F69" s="4"/>
      <c r="G69" s="90"/>
      <c r="H69" s="91"/>
      <c r="I69" s="108">
        <f t="shared" si="6"/>
        <v>0</v>
      </c>
      <c r="J69" s="77">
        <f t="shared" si="7"/>
        <v>0</v>
      </c>
      <c r="K69" s="26">
        <f t="shared" si="8"/>
        <v>0</v>
      </c>
      <c r="L69" s="27">
        <f t="shared" si="9"/>
        <v>0</v>
      </c>
      <c r="M69" s="47"/>
    </row>
    <row r="70" spans="1:13" x14ac:dyDescent="0.25">
      <c r="A70" s="47"/>
      <c r="B70" s="86">
        <f>IF(ISBLANK($E70),0,IF(COUNTIF($E$53:$E69,E70)&gt;=1,0,1))</f>
        <v>0</v>
      </c>
      <c r="C70" s="103" t="b">
        <v>0</v>
      </c>
      <c r="D70" s="84" t="b">
        <v>0</v>
      </c>
      <c r="E70" s="3"/>
      <c r="F70" s="4"/>
      <c r="G70" s="90"/>
      <c r="H70" s="91"/>
      <c r="I70" s="108">
        <f t="shared" si="6"/>
        <v>0</v>
      </c>
      <c r="J70" s="77">
        <f t="shared" si="7"/>
        <v>0</v>
      </c>
      <c r="K70" s="26">
        <f t="shared" si="8"/>
        <v>0</v>
      </c>
      <c r="L70" s="27">
        <f t="shared" si="9"/>
        <v>0</v>
      </c>
      <c r="M70" s="47"/>
    </row>
    <row r="71" spans="1:13" x14ac:dyDescent="0.25">
      <c r="A71" s="47"/>
      <c r="B71" s="86">
        <f>IF(ISBLANK($E71),0,IF(COUNTIF($E$53:$E70,E71)&gt;=1,0,1))</f>
        <v>0</v>
      </c>
      <c r="C71" s="103" t="b">
        <v>0</v>
      </c>
      <c r="D71" s="84" t="b">
        <v>0</v>
      </c>
      <c r="E71" s="3"/>
      <c r="F71" s="4"/>
      <c r="G71" s="90"/>
      <c r="H71" s="91"/>
      <c r="I71" s="108">
        <f t="shared" si="6"/>
        <v>0</v>
      </c>
      <c r="J71" s="77">
        <f t="shared" si="7"/>
        <v>0</v>
      </c>
      <c r="K71" s="26">
        <f t="shared" si="8"/>
        <v>0</v>
      </c>
      <c r="L71" s="27">
        <f t="shared" si="9"/>
        <v>0</v>
      </c>
      <c r="M71" s="47"/>
    </row>
    <row r="72" spans="1:13" ht="15.75" thickBot="1" x14ac:dyDescent="0.3">
      <c r="A72" s="47"/>
      <c r="B72" s="86">
        <f>IF(ISBLANK($E72),0,IF(COUNTIF($E$53:$E71,E72)&gt;=1,0,1))</f>
        <v>0</v>
      </c>
      <c r="C72" s="104" t="b">
        <v>0</v>
      </c>
      <c r="D72" s="87" t="b">
        <v>0</v>
      </c>
      <c r="E72" s="5"/>
      <c r="F72" s="6"/>
      <c r="G72" s="92"/>
      <c r="H72" s="91"/>
      <c r="I72" s="28">
        <f t="shared" si="6"/>
        <v>0</v>
      </c>
      <c r="J72" s="78">
        <f t="shared" si="7"/>
        <v>0</v>
      </c>
      <c r="K72" s="29">
        <f t="shared" si="8"/>
        <v>0</v>
      </c>
      <c r="L72" s="30">
        <f t="shared" si="9"/>
        <v>0</v>
      </c>
      <c r="M72" s="47"/>
    </row>
    <row r="73" spans="1:13" ht="15.75" thickBot="1" x14ac:dyDescent="0.3">
      <c r="A73" s="47"/>
      <c r="B73" s="151" t="s">
        <v>16</v>
      </c>
      <c r="C73" s="152"/>
      <c r="D73" s="152"/>
      <c r="E73" s="31">
        <f>IF(G6=TRUE,#REF!,SUM(IF(B53,1,0),IF(B54,1,0),IF(B55,1,0),IF(B56,1,0),IF(B57,1,0),IF(B58,1,0),IF(B59,1,0),IF(B60,1,0),IF(B61,1,0),IF(B62,1,0),IF(B63,1,0),IF(B64,1,0),IF(B65,1,0),IF(B66,1,0),IF(B67,1,0),IF(B68,1,0),IF(B69,1,0),IF(B70,1,0),IF(B71,1,0),IF(B72,1,0)))</f>
        <v>1</v>
      </c>
      <c r="F73" s="32"/>
      <c r="G73" s="64">
        <f>SUM(G53:G72)/15</f>
        <v>0</v>
      </c>
      <c r="H73" s="74">
        <f t="shared" ref="H73:L73" si="10">SUM(H53:H72)</f>
        <v>0</v>
      </c>
      <c r="I73" s="33">
        <f t="shared" si="10"/>
        <v>0</v>
      </c>
      <c r="J73" s="34">
        <f t="shared" si="10"/>
        <v>0</v>
      </c>
      <c r="K73" s="34">
        <f t="shared" si="10"/>
        <v>0</v>
      </c>
      <c r="L73" s="35">
        <f t="shared" ref="L73" si="11">SUM(I73:K73)</f>
        <v>0</v>
      </c>
      <c r="M73" s="47"/>
    </row>
    <row r="74" spans="1:13" ht="15.75" thickBot="1" x14ac:dyDescent="0.3">
      <c r="A74" s="47"/>
      <c r="B74" s="153" t="s">
        <v>17</v>
      </c>
      <c r="C74" s="154"/>
      <c r="D74" s="154"/>
      <c r="E74" s="36">
        <f>IF(E73=1,0.9,IF(E73=2,0.9,IF(E73=3,1.1,IF(E73&gt;=4,1.75,0))))</f>
        <v>0.9</v>
      </c>
      <c r="F74" s="37"/>
      <c r="G74" s="7"/>
      <c r="H74" s="7"/>
      <c r="I74" s="38"/>
      <c r="J74" s="38"/>
      <c r="L74" s="39"/>
      <c r="M74" s="47"/>
    </row>
    <row r="75" spans="1:13" ht="15.75" thickBot="1" x14ac:dyDescent="0.3">
      <c r="A75" s="47"/>
      <c r="D75" s="124" t="s">
        <v>23</v>
      </c>
      <c r="E75" s="124"/>
      <c r="F75" s="124"/>
      <c r="M75" s="47"/>
    </row>
    <row r="76" spans="1:13" ht="15.75" thickBot="1" x14ac:dyDescent="0.3">
      <c r="A76" s="47"/>
      <c r="B76" s="130" t="s">
        <v>45</v>
      </c>
      <c r="C76" s="131"/>
      <c r="D76" s="130" t="s">
        <v>27</v>
      </c>
      <c r="E76" s="131"/>
      <c r="F76" s="22" t="s">
        <v>28</v>
      </c>
      <c r="H76" s="75"/>
      <c r="I76" s="40" t="s">
        <v>13</v>
      </c>
      <c r="J76" s="41"/>
      <c r="K76" s="118">
        <f>K73/0.04</f>
        <v>0</v>
      </c>
      <c r="L76" s="97"/>
      <c r="M76" s="47"/>
    </row>
    <row r="77" spans="1:13" x14ac:dyDescent="0.25">
      <c r="A77" s="47"/>
      <c r="B77" s="148"/>
      <c r="C77" s="149"/>
      <c r="D77" s="150"/>
      <c r="E77" s="133"/>
      <c r="F77" s="94"/>
      <c r="G77" s="56"/>
      <c r="H77" s="43"/>
      <c r="I77" s="58" t="s">
        <v>24</v>
      </c>
      <c r="J77" s="59"/>
      <c r="K77" s="98">
        <f>IF(K76-415 &gt; 0,K76-415,0)</f>
        <v>0</v>
      </c>
      <c r="L77" s="44">
        <f>K77*0.03</f>
        <v>0</v>
      </c>
      <c r="M77" s="47"/>
    </row>
    <row r="78" spans="1:13" x14ac:dyDescent="0.25">
      <c r="A78" s="47"/>
      <c r="B78" s="144"/>
      <c r="C78" s="129"/>
      <c r="D78" s="144"/>
      <c r="E78" s="129"/>
      <c r="F78" s="95"/>
      <c r="G78" s="56"/>
      <c r="H78" s="43"/>
      <c r="I78" s="58" t="s">
        <v>25</v>
      </c>
      <c r="J78" s="59"/>
      <c r="K78" s="98">
        <f>IF(H73&lt;160,0,#REF!-160)</f>
        <v>0</v>
      </c>
      <c r="L78" s="44">
        <f>(K78^2)*0.1</f>
        <v>0</v>
      </c>
      <c r="M78" s="47"/>
    </row>
    <row r="79" spans="1:13" ht="15" customHeight="1" x14ac:dyDescent="0.25">
      <c r="A79" s="47"/>
      <c r="B79" s="144"/>
      <c r="C79" s="129"/>
      <c r="D79" s="144"/>
      <c r="E79" s="129"/>
      <c r="F79" s="95"/>
      <c r="G79" s="56"/>
      <c r="H79" s="43"/>
      <c r="I79" s="58" t="s">
        <v>31</v>
      </c>
      <c r="J79" s="59"/>
      <c r="K79" s="98">
        <f>IF(H73&lt;75,0,H73)</f>
        <v>0</v>
      </c>
      <c r="L79" s="44">
        <f>K79*0.01</f>
        <v>0</v>
      </c>
      <c r="M79" s="47"/>
    </row>
    <row r="80" spans="1:13" x14ac:dyDescent="0.25">
      <c r="A80" s="47"/>
      <c r="B80" s="144"/>
      <c r="C80" s="129"/>
      <c r="D80" s="144"/>
      <c r="E80" s="129"/>
      <c r="F80" s="95"/>
      <c r="G80" s="56"/>
      <c r="H80" s="43"/>
      <c r="I80" s="58" t="s">
        <v>18</v>
      </c>
      <c r="J80" s="59"/>
      <c r="K80" s="99"/>
      <c r="L80" s="44">
        <f>D83+F83/100*40</f>
        <v>0</v>
      </c>
      <c r="M80" s="47"/>
    </row>
    <row r="81" spans="1:13" ht="15" customHeight="1" thickBot="1" x14ac:dyDescent="0.3">
      <c r="A81" s="47"/>
      <c r="B81" s="144"/>
      <c r="C81" s="129"/>
      <c r="D81" s="144"/>
      <c r="E81" s="129"/>
      <c r="F81" s="95"/>
      <c r="G81" s="56"/>
      <c r="H81" s="43"/>
      <c r="I81" s="65"/>
      <c r="J81" s="66"/>
      <c r="K81" s="66"/>
      <c r="L81" s="45"/>
      <c r="M81" s="47"/>
    </row>
    <row r="82" spans="1:13" ht="15" customHeight="1" thickBot="1" x14ac:dyDescent="0.3">
      <c r="A82" s="47"/>
      <c r="B82" s="144"/>
      <c r="C82" s="129"/>
      <c r="D82" s="145"/>
      <c r="E82" s="135"/>
      <c r="F82" s="96"/>
      <c r="G82" s="56"/>
      <c r="H82" s="43"/>
      <c r="I82" s="67" t="s">
        <v>21</v>
      </c>
      <c r="J82" s="68"/>
      <c r="K82" s="68"/>
      <c r="L82" s="46">
        <f>SUM(L77:L81,L73)</f>
        <v>0</v>
      </c>
      <c r="M82" s="47"/>
    </row>
    <row r="83" spans="1:13" ht="16.5" thickBot="1" x14ac:dyDescent="0.3">
      <c r="A83" s="47"/>
      <c r="D83" s="146">
        <f>SUM(D77:D82)</f>
        <v>0</v>
      </c>
      <c r="E83" s="147"/>
      <c r="F83" s="72">
        <f>SUM(F77:F82)</f>
        <v>0</v>
      </c>
      <c r="H83" s="76"/>
      <c r="I83" s="69" t="s">
        <v>22</v>
      </c>
      <c r="J83" s="70"/>
      <c r="K83" s="70"/>
      <c r="L83" s="62">
        <f>IF(L82&gt;40,1,L82/40)</f>
        <v>0</v>
      </c>
      <c r="M83" s="47"/>
    </row>
    <row r="84" spans="1:13" x14ac:dyDescent="0.25">
      <c r="A84" s="47"/>
      <c r="E84" s="7"/>
      <c r="M84" s="47"/>
    </row>
    <row r="85" spans="1:13" x14ac:dyDescent="0.25">
      <c r="A85" s="47"/>
      <c r="B85" s="48"/>
      <c r="C85" s="48"/>
      <c r="D85" s="48"/>
      <c r="E85" s="49"/>
      <c r="F85" s="47"/>
      <c r="G85" s="47"/>
      <c r="H85" s="47"/>
      <c r="I85" s="47"/>
      <c r="J85" s="47"/>
      <c r="K85" s="47"/>
      <c r="L85" s="47"/>
      <c r="M85" s="47"/>
    </row>
    <row r="86" spans="1:13" x14ac:dyDescent="0.25">
      <c r="E86" s="7"/>
    </row>
  </sheetData>
  <mergeCells count="38">
    <mergeCell ref="B81:C81"/>
    <mergeCell ref="D81:E81"/>
    <mergeCell ref="B82:C82"/>
    <mergeCell ref="D82:E82"/>
    <mergeCell ref="D83:E83"/>
    <mergeCell ref="B78:C78"/>
    <mergeCell ref="D78:E78"/>
    <mergeCell ref="B79:C79"/>
    <mergeCell ref="D79:E79"/>
    <mergeCell ref="B80:C80"/>
    <mergeCell ref="D80:E80"/>
    <mergeCell ref="B74:D74"/>
    <mergeCell ref="B76:C76"/>
    <mergeCell ref="D76:E76"/>
    <mergeCell ref="B77:C77"/>
    <mergeCell ref="D77:E77"/>
    <mergeCell ref="D75:F75"/>
    <mergeCell ref="B73:D73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D43:E43"/>
    <mergeCell ref="B37:C37"/>
    <mergeCell ref="D37:E37"/>
    <mergeCell ref="B1:L1"/>
    <mergeCell ref="G3:H3"/>
    <mergeCell ref="D35:F35"/>
    <mergeCell ref="B33:D33"/>
    <mergeCell ref="B34:D34"/>
    <mergeCell ref="B36:C36"/>
    <mergeCell ref="D36:E36"/>
  </mergeCells>
  <conditionalFormatting sqref="B13:B32">
    <cfRule type="cellIs" dxfId="7" priority="6" operator="greaterThan">
      <formula>0</formula>
    </cfRule>
  </conditionalFormatting>
  <conditionalFormatting sqref="B53:B72">
    <cfRule type="cellIs" dxfId="6" priority="5" operator="greaterThan">
      <formula>0</formula>
    </cfRule>
  </conditionalFormatting>
  <conditionalFormatting sqref="F33:K33 F73:K73">
    <cfRule type="cellIs" dxfId="5" priority="9" operator="between">
      <formula>0.01</formula>
      <formula>400</formula>
    </cfRule>
  </conditionalFormatting>
  <conditionalFormatting sqref="H6">
    <cfRule type="expression" dxfId="4" priority="4">
      <formula>$G$6</formula>
    </cfRule>
  </conditionalFormatting>
  <conditionalFormatting sqref="I13:L32 I53:L72">
    <cfRule type="cellIs" dxfId="3" priority="2" operator="between">
      <formula>0.01</formula>
      <formula>100</formula>
    </cfRule>
  </conditionalFormatting>
  <conditionalFormatting sqref="L33">
    <cfRule type="cellIs" dxfId="2" priority="10" operator="between">
      <formula>0.01</formula>
      <formula>100</formula>
    </cfRule>
  </conditionalFormatting>
  <conditionalFormatting sqref="L73">
    <cfRule type="cellIs" dxfId="0" priority="1" operator="between">
      <formula>0.01</formula>
      <formula>100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37" r:id="rId3" name="Check Box 5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11</xdr:row>
                    <xdr:rowOff>180975</xdr:rowOff>
                  </from>
                  <to>
                    <xdr:col>3</xdr:col>
                    <xdr:colOff>704850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4" name="Check Box 5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13</xdr:row>
                    <xdr:rowOff>180975</xdr:rowOff>
                  </from>
                  <to>
                    <xdr:col>3</xdr:col>
                    <xdr:colOff>704850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" name="Check Box 5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12</xdr:row>
                    <xdr:rowOff>180975</xdr:rowOff>
                  </from>
                  <to>
                    <xdr:col>3</xdr:col>
                    <xdr:colOff>704850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6" name="Check Box 5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14</xdr:row>
                    <xdr:rowOff>180975</xdr:rowOff>
                  </from>
                  <to>
                    <xdr:col>3</xdr:col>
                    <xdr:colOff>704850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7" name="Check Box 5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15</xdr:row>
                    <xdr:rowOff>190500</xdr:rowOff>
                  </from>
                  <to>
                    <xdr:col>3</xdr:col>
                    <xdr:colOff>704850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8" name="Check Box 5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28</xdr:row>
                    <xdr:rowOff>171450</xdr:rowOff>
                  </from>
                  <to>
                    <xdr:col>3</xdr:col>
                    <xdr:colOff>704850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9" name="Check Box 59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29</xdr:row>
                    <xdr:rowOff>180975</xdr:rowOff>
                  </from>
                  <to>
                    <xdr:col>3</xdr:col>
                    <xdr:colOff>695325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10" name="Check Box 60">
              <controlPr locked="0" defaultSize="0" autoFill="0" autoLine="0" autoPict="0">
                <anchor moveWithCells="1">
                  <from>
                    <xdr:col>3</xdr:col>
                    <xdr:colOff>390525</xdr:colOff>
                    <xdr:row>30</xdr:row>
                    <xdr:rowOff>180975</xdr:rowOff>
                  </from>
                  <to>
                    <xdr:col>3</xdr:col>
                    <xdr:colOff>695325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11" name="Check Box 6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51</xdr:row>
                    <xdr:rowOff>180975</xdr:rowOff>
                  </from>
                  <to>
                    <xdr:col>3</xdr:col>
                    <xdr:colOff>676275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12" name="Check Box 6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52</xdr:row>
                    <xdr:rowOff>180975</xdr:rowOff>
                  </from>
                  <to>
                    <xdr:col>3</xdr:col>
                    <xdr:colOff>676275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13" name="Check Box 6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53</xdr:row>
                    <xdr:rowOff>171450</xdr:rowOff>
                  </from>
                  <to>
                    <xdr:col>3</xdr:col>
                    <xdr:colOff>676275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14" name="Check Box 6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0</xdr:rowOff>
                  </from>
                  <to>
                    <xdr:col>3</xdr:col>
                    <xdr:colOff>676275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15" name="Check Box 6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55</xdr:row>
                    <xdr:rowOff>171450</xdr:rowOff>
                  </from>
                  <to>
                    <xdr:col>3</xdr:col>
                    <xdr:colOff>676275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16" name="Check Box 6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68</xdr:row>
                    <xdr:rowOff>161925</xdr:rowOff>
                  </from>
                  <to>
                    <xdr:col>3</xdr:col>
                    <xdr:colOff>676275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17" name="Check Box 67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69</xdr:row>
                    <xdr:rowOff>171450</xdr:rowOff>
                  </from>
                  <to>
                    <xdr:col>3</xdr:col>
                    <xdr:colOff>676275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18" name="Check Box 68">
              <controlPr locked="0" defaultSize="0" autoFill="0" autoLine="0" autoPict="0">
                <anchor moveWithCells="1">
                  <from>
                    <xdr:col>3</xdr:col>
                    <xdr:colOff>371475</xdr:colOff>
                    <xdr:row>71</xdr:row>
                    <xdr:rowOff>0</xdr:rowOff>
                  </from>
                  <to>
                    <xdr:col>3</xdr:col>
                    <xdr:colOff>676275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19" name="Check Box 69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16</xdr:row>
                    <xdr:rowOff>190500</xdr:rowOff>
                  </from>
                  <to>
                    <xdr:col>3</xdr:col>
                    <xdr:colOff>704850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20" name="Check Box 70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17</xdr:row>
                    <xdr:rowOff>190500</xdr:rowOff>
                  </from>
                  <to>
                    <xdr:col>3</xdr:col>
                    <xdr:colOff>704850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21" name="Check Box 71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18</xdr:row>
                    <xdr:rowOff>190500</xdr:rowOff>
                  </from>
                  <to>
                    <xdr:col>3</xdr:col>
                    <xdr:colOff>704850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22" name="Check Box 72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19</xdr:row>
                    <xdr:rowOff>190500</xdr:rowOff>
                  </from>
                  <to>
                    <xdr:col>3</xdr:col>
                    <xdr:colOff>704850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23" name="Check Box 73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20</xdr:row>
                    <xdr:rowOff>190500</xdr:rowOff>
                  </from>
                  <to>
                    <xdr:col>3</xdr:col>
                    <xdr:colOff>704850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24" name="Check Box 74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21</xdr:row>
                    <xdr:rowOff>190500</xdr:rowOff>
                  </from>
                  <to>
                    <xdr:col>3</xdr:col>
                    <xdr:colOff>704850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25" name="Check Box 75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22</xdr:row>
                    <xdr:rowOff>190500</xdr:rowOff>
                  </from>
                  <to>
                    <xdr:col>3</xdr:col>
                    <xdr:colOff>704850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26" name="Check Box 76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23</xdr:row>
                    <xdr:rowOff>190500</xdr:rowOff>
                  </from>
                  <to>
                    <xdr:col>3</xdr:col>
                    <xdr:colOff>704850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27" name="Check Box 77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24</xdr:row>
                    <xdr:rowOff>190500</xdr:rowOff>
                  </from>
                  <to>
                    <xdr:col>3</xdr:col>
                    <xdr:colOff>704850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28" name="Check Box 78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190500</xdr:rowOff>
                  </from>
                  <to>
                    <xdr:col>3</xdr:col>
                    <xdr:colOff>704850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29" name="Check Box 79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26</xdr:row>
                    <xdr:rowOff>190500</xdr:rowOff>
                  </from>
                  <to>
                    <xdr:col>3</xdr:col>
                    <xdr:colOff>704850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30" name="Check Box 80">
              <controlPr locked="0" defaultSize="0" autoFill="0" autoLine="0" autoPict="0">
                <anchor moveWithCells="1">
                  <from>
                    <xdr:col>3</xdr:col>
                    <xdr:colOff>400050</xdr:colOff>
                    <xdr:row>27</xdr:row>
                    <xdr:rowOff>190500</xdr:rowOff>
                  </from>
                  <to>
                    <xdr:col>3</xdr:col>
                    <xdr:colOff>704850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31" name="Check Box 8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56</xdr:row>
                    <xdr:rowOff>171450</xdr:rowOff>
                  </from>
                  <to>
                    <xdr:col>3</xdr:col>
                    <xdr:colOff>676275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32" name="Check Box 8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57</xdr:row>
                    <xdr:rowOff>171450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33" name="Check Box 8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171450</xdr:rowOff>
                  </from>
                  <to>
                    <xdr:col>3</xdr:col>
                    <xdr:colOff>676275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34" name="Check Box 8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35" name="Check Box 8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171450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36" name="Check Box 8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37" name="Check Box 8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171450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38" name="Check Box 8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39" name="Check Box 8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40" name="Check Box 9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65</xdr:row>
                    <xdr:rowOff>171450</xdr:rowOff>
                  </from>
                  <to>
                    <xdr:col>3</xdr:col>
                    <xdr:colOff>676275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41" name="Check Box 91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66</xdr:row>
                    <xdr:rowOff>171450</xdr:rowOff>
                  </from>
                  <to>
                    <xdr:col>3</xdr:col>
                    <xdr:colOff>676275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42" name="Check Box 92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67</xdr:row>
                    <xdr:rowOff>171450</xdr:rowOff>
                  </from>
                  <to>
                    <xdr:col>3</xdr:col>
                    <xdr:colOff>676275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43" name="Check Box 93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57</xdr:row>
                    <xdr:rowOff>171450</xdr:rowOff>
                  </from>
                  <to>
                    <xdr:col>3</xdr:col>
                    <xdr:colOff>676275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44" name="Check Box 94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58</xdr:row>
                    <xdr:rowOff>171450</xdr:rowOff>
                  </from>
                  <to>
                    <xdr:col>3</xdr:col>
                    <xdr:colOff>676275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45" name="Check Box 95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59</xdr:row>
                    <xdr:rowOff>171450</xdr:rowOff>
                  </from>
                  <to>
                    <xdr:col>3</xdr:col>
                    <xdr:colOff>676275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46" name="Check Box 96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60</xdr:row>
                    <xdr:rowOff>171450</xdr:rowOff>
                  </from>
                  <to>
                    <xdr:col>3</xdr:col>
                    <xdr:colOff>676275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47" name="Check Box 97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61</xdr:row>
                    <xdr:rowOff>171450</xdr:rowOff>
                  </from>
                  <to>
                    <xdr:col>3</xdr:col>
                    <xdr:colOff>676275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48" name="Check Box 98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62</xdr:row>
                    <xdr:rowOff>171450</xdr:rowOff>
                  </from>
                  <to>
                    <xdr:col>3</xdr:col>
                    <xdr:colOff>676275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49" name="Check Box 99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63</xdr:row>
                    <xdr:rowOff>171450</xdr:rowOff>
                  </from>
                  <to>
                    <xdr:col>3</xdr:col>
                    <xdr:colOff>676275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r:id="rId50" name="Check Box 100">
              <controlPr locked="0" defaultSize="0" autoFill="0" autoLine="0" autoPict="0">
                <anchor moveWithCells="1">
                  <from>
                    <xdr:col>3</xdr:col>
                    <xdr:colOff>361950</xdr:colOff>
                    <xdr:row>64</xdr:row>
                    <xdr:rowOff>171450</xdr:rowOff>
                  </from>
                  <to>
                    <xdr:col>3</xdr:col>
                    <xdr:colOff>676275</xdr:colOff>
                    <xdr:row>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7a1381-1d7f-4bea-b0fb-3ca54446c6e7" xsi:nil="true"/>
    <lcf76f155ced4ddcb4097134ff3c332f xmlns="deb619bf-a65f-4bc4-ab1e-3b7dd65e839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4F5FEEE865C048B75A93490EAE016F" ma:contentTypeVersion="14" ma:contentTypeDescription="Crée un document." ma:contentTypeScope="" ma:versionID="0f45a353a8e6fdf199b34d5bf12acabf">
  <xsd:schema xmlns:xsd="http://www.w3.org/2001/XMLSchema" xmlns:xs="http://www.w3.org/2001/XMLSchema" xmlns:p="http://schemas.microsoft.com/office/2006/metadata/properties" xmlns:ns2="deb619bf-a65f-4bc4-ab1e-3b7dd65e8399" xmlns:ns3="917a1381-1d7f-4bea-b0fb-3ca54446c6e7" xmlns:ns4="7e8f7820-92ea-4068-8a4b-8e73a9553ed9" targetNamespace="http://schemas.microsoft.com/office/2006/metadata/properties" ma:root="true" ma:fieldsID="82ba28540f1c886fb6964497764457ce" ns2:_="" ns3:_="" ns4:_="">
    <xsd:import namespace="deb619bf-a65f-4bc4-ab1e-3b7dd65e8399"/>
    <xsd:import namespace="917a1381-1d7f-4bea-b0fb-3ca54446c6e7"/>
    <xsd:import namespace="7e8f7820-92ea-4068-8a4b-8e73a9553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619bf-a65f-4bc4-ab1e-3b7dd65e83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560fdb7e-acc1-44d5-861a-23d65fba73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a1381-1d7f-4bea-b0fb-3ca54446c6e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9e9d220-b4b6-4cca-a44b-e9cafed9f0f9}" ma:internalName="TaxCatchAll" ma:showField="CatchAllData" ma:web="7e8f7820-92ea-4068-8a4b-8e73a9553e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8f7820-92ea-4068-8a4b-8e73a9553e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A02242-83F1-47A3-A73A-82B9380DC3D3}">
  <ds:schemaRefs>
    <ds:schemaRef ds:uri="http://schemas.microsoft.com/office/2006/documentManagement/types"/>
    <ds:schemaRef ds:uri="http://purl.org/dc/dcmitype/"/>
    <ds:schemaRef ds:uri="http://www.w3.org/XML/1998/namespace"/>
    <ds:schemaRef ds:uri="7e8f7820-92ea-4068-8a4b-8e73a9553ed9"/>
    <ds:schemaRef ds:uri="deb619bf-a65f-4bc4-ab1e-3b7dd65e8399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17a1381-1d7f-4bea-b0fb-3ca54446c6e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B1199E7-5363-417B-A86E-27C3D8953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b619bf-a65f-4bc4-ab1e-3b7dd65e8399"/>
    <ds:schemaRef ds:uri="917a1381-1d7f-4bea-b0fb-3ca54446c6e7"/>
    <ds:schemaRef ds:uri="7e8f7820-92ea-4068-8a4b-8e73a9553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E65DDD-6B74-4C87-9C91-B0CAAEE399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Mode d'emploi</vt:lpstr>
      <vt:lpstr>Exemple</vt:lpstr>
      <vt:lpstr>Calculateur de 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</dc:creator>
  <cp:keywords/>
  <dc:description/>
  <cp:lastModifiedBy>Payot, Julie</cp:lastModifiedBy>
  <cp:revision/>
  <dcterms:created xsi:type="dcterms:W3CDTF">2014-04-23T16:00:29Z</dcterms:created>
  <dcterms:modified xsi:type="dcterms:W3CDTF">2025-04-08T12:12:52Z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615819-ba40-4aaf-a034-39fd1d37cddf_Enabled">
    <vt:lpwstr>true</vt:lpwstr>
  </property>
  <property fmtid="{D5CDD505-2E9C-101B-9397-08002B2CF9AE}" pid="3" name="MSIP_Label_6b615819-ba40-4aaf-a034-39fd1d37cddf_SetDate">
    <vt:lpwstr>2024-04-22T20:46:29Z</vt:lpwstr>
  </property>
  <property fmtid="{D5CDD505-2E9C-101B-9397-08002B2CF9AE}" pid="4" name="MSIP_Label_6b615819-ba40-4aaf-a034-39fd1d37cddf_Method">
    <vt:lpwstr>Standard</vt:lpwstr>
  </property>
  <property fmtid="{D5CDD505-2E9C-101B-9397-08002B2CF9AE}" pid="5" name="MSIP_Label_6b615819-ba40-4aaf-a034-39fd1d37cddf_Name">
    <vt:lpwstr>defa4170-0d19-0005-0004-bc88714345d2</vt:lpwstr>
  </property>
  <property fmtid="{D5CDD505-2E9C-101B-9397-08002B2CF9AE}" pid="6" name="MSIP_Label_6b615819-ba40-4aaf-a034-39fd1d37cddf_SiteId">
    <vt:lpwstr>f9182dd7-4234-41fb-9e9c-dd20d493b548</vt:lpwstr>
  </property>
  <property fmtid="{D5CDD505-2E9C-101B-9397-08002B2CF9AE}" pid="7" name="MSIP_Label_6b615819-ba40-4aaf-a034-39fd1d37cddf_ActionId">
    <vt:lpwstr>fc8c84f5-9a8a-4055-aaba-24b46f4020b0</vt:lpwstr>
  </property>
  <property fmtid="{D5CDD505-2E9C-101B-9397-08002B2CF9AE}" pid="8" name="MSIP_Label_6b615819-ba40-4aaf-a034-39fd1d37cddf_ContentBits">
    <vt:lpwstr>0</vt:lpwstr>
  </property>
  <property fmtid="{D5CDD505-2E9C-101B-9397-08002B2CF9AE}" pid="9" name="ContentTypeId">
    <vt:lpwstr>0x010100C24F5FEEE865C048B75A93490EAE016F</vt:lpwstr>
  </property>
  <property fmtid="{D5CDD505-2E9C-101B-9397-08002B2CF9AE}" pid="10" name="MediaServiceImageTags">
    <vt:lpwstr/>
  </property>
</Properties>
</file>